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Summary_Fisheries_RIL" sheetId="3" r:id="rId1"/>
    <sheet name="Sheet5" sheetId="5" r:id="rId2"/>
    <sheet name="PIVOT_Fisheries_RIL" sheetId="2" r:id="rId3"/>
    <sheet name="Fisheries_RIL" sheetId="1" r:id="rId4"/>
  </sheets>
  <calcPr calcId="144525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X8" i="1"/>
  <c r="AX6" i="1"/>
  <c r="AW7" i="1"/>
  <c r="AW8" i="1"/>
  <c r="AW6" i="1"/>
  <c r="AU7" i="1"/>
  <c r="AU8" i="1"/>
  <c r="AT7" i="1"/>
  <c r="AT8" i="1"/>
  <c r="AT6" i="1"/>
  <c r="AU6" i="1"/>
  <c r="AR8" i="1" l="1"/>
  <c r="AF8" i="1"/>
  <c r="AD8" i="1"/>
  <c r="Q8" i="1"/>
  <c r="P8" i="1"/>
  <c r="AR7" i="1"/>
  <c r="AD7" i="1"/>
  <c r="AF7" i="1" s="1"/>
  <c r="Q7" i="1"/>
  <c r="P7" i="1"/>
  <c r="AR6" i="1"/>
  <c r="AF6" i="1"/>
  <c r="AD6" i="1"/>
  <c r="Q6" i="1"/>
  <c r="P6" i="1"/>
  <c r="AG7" i="1" l="1"/>
  <c r="AG6" i="1"/>
  <c r="AG8" i="1"/>
</calcChain>
</file>

<file path=xl/sharedStrings.xml><?xml version="1.0" encoding="utf-8"?>
<sst xmlns="http://schemas.openxmlformats.org/spreadsheetml/2006/main" count="256" uniqueCount="153">
  <si>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</si>
  <si>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</si>
  <si>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</si>
  <si>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</si>
  <si>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</si>
  <si>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</si>
  <si>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</si>
  <si>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</si>
  <si>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</si>
  <si>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</si>
  <si>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</si>
  <si>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</si>
  <si>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</si>
  <si>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</si>
  <si>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</si>
  <si>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</si>
  <si>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</si>
  <si>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</si>
  <si>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</si>
  <si>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</si>
  <si>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Fisheries Dependent Households</t>
  </si>
  <si>
    <t xml:space="preserve">No. of municipal fisherfolk </t>
  </si>
  <si>
    <t>No. of commercial fishermen</t>
  </si>
  <si>
    <t>No. of hectares for aquaculture</t>
  </si>
  <si>
    <t>No. of fish ports / storage facilities</t>
  </si>
  <si>
    <t>No.  of hectares of mangrove areas</t>
  </si>
  <si>
    <t>No.  of affected  fish sanctuaries</t>
  </si>
  <si>
    <t xml:space="preserve">Ave. Output per ha  (MT) fish culture </t>
  </si>
  <si>
    <t>Ave. Output per hectare (Php) ('000)</t>
  </si>
  <si>
    <t>Expose Area</t>
  </si>
  <si>
    <t>Percentage Expose</t>
  </si>
  <si>
    <t>Exposure Score</t>
  </si>
  <si>
    <t>Percentage of fishermen without own boats and fishing nets</t>
  </si>
  <si>
    <t>Percentage of fishermen without access to hazard information</t>
  </si>
  <si>
    <t>Percentage of fishermen without alternative livelihood</t>
  </si>
  <si>
    <t>Percentage of fishermen without access to market</t>
  </si>
  <si>
    <t>Average Sensitivity Score</t>
  </si>
  <si>
    <t>Wealth</t>
  </si>
  <si>
    <t>Technology</t>
  </si>
  <si>
    <t>Capacity or willingness to retrofit or relocate</t>
  </si>
  <si>
    <t>Information</t>
  </si>
  <si>
    <t>Government Investments</t>
  </si>
  <si>
    <t>Ave. Adaptive Capacity</t>
  </si>
  <si>
    <t>Score (1-6)</t>
  </si>
  <si>
    <t>input will depend on what type of hazard</t>
  </si>
  <si>
    <t>Bangus ( 104 fish cages, Masao = 72; Lumbucan =32</t>
  </si>
  <si>
    <t>Tilapia</t>
  </si>
  <si>
    <t>Bangus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</si>
  <si>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</si>
  <si>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</si>
  <si>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</si>
  <si>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</si>
  <si>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</si>
  <si>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</si>
  <si>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</si>
  <si>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</si>
  <si>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</si>
  <si>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</si>
  <si>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Severity multiplied by likelihood</t>
  </si>
  <si>
    <t>Rain Induced Landslide</t>
  </si>
  <si>
    <t>Lowland</t>
  </si>
  <si>
    <t>BIT-OS</t>
  </si>
  <si>
    <t>PCIC
Fingerling dispersal</t>
  </si>
  <si>
    <t>IEC
Research Studies on Species Suitability
Techno- Demo on Fishery - Aquaculture technology adaptation</t>
  </si>
  <si>
    <t>YES</t>
  </si>
  <si>
    <t xml:space="preserve">Social Media (facebook, Instagram)
Text Messages
Radio and TV announcements
</t>
  </si>
  <si>
    <t>Forced evacuation ordinance, contingency plan, DRRMP</t>
  </si>
  <si>
    <t>CABCABON</t>
  </si>
  <si>
    <t>Upland</t>
  </si>
  <si>
    <t>TUNGAO</t>
  </si>
  <si>
    <t>Sector</t>
  </si>
  <si>
    <t>Subsector</t>
  </si>
  <si>
    <t xml:space="preserve">B_Ave. Output per ha  (MT) fish culture </t>
  </si>
  <si>
    <t xml:space="preserve">T_Ave. Output per ha  (MT) fish culture </t>
  </si>
  <si>
    <t>B_Ave. Output per hectare (Php)</t>
  </si>
  <si>
    <t>T_Ave. Output per hectare (Php)</t>
  </si>
  <si>
    <t>S_Percentage of fishermen without own boats and fishing nets</t>
  </si>
  <si>
    <t>SS_Percentage of fishermen without own boats and fishing nets</t>
  </si>
  <si>
    <t>S_Percentage of fishermen without access to hazard information</t>
  </si>
  <si>
    <t>SS_Percentage of fishermen without access to hazard information</t>
  </si>
  <si>
    <t>S_Percentage of fishermen without alternative livelihood</t>
  </si>
  <si>
    <t>SS_Percentage of fishermen without alternative livelihood</t>
  </si>
  <si>
    <t>S_Percentage of fishermen without access to market</t>
  </si>
  <si>
    <t>SS_Percentage of fishermen without access to market</t>
  </si>
  <si>
    <t>S_Average Sensitivity Score</t>
  </si>
  <si>
    <t>S_Summary of Findings (Sensitivity)</t>
  </si>
  <si>
    <t>S_Degree of Impact</t>
  </si>
  <si>
    <t>C_Degree of Impact</t>
  </si>
  <si>
    <t>D_Wealth</t>
  </si>
  <si>
    <t>ACS_Wealth</t>
  </si>
  <si>
    <t>D_Technology</t>
  </si>
  <si>
    <t>ACS_Technology</t>
  </si>
  <si>
    <t>D_Capacity or willingness to retrofit or relocate</t>
  </si>
  <si>
    <t>ACS_Capacity or willingness to retrofit or relocate</t>
  </si>
  <si>
    <t>D_Information</t>
  </si>
  <si>
    <t>ACS_Information</t>
  </si>
  <si>
    <t>D_Government Investments</t>
  </si>
  <si>
    <t>ACS_Government Investments</t>
  </si>
  <si>
    <t>A_Ave. Adaptive Capacity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</si>
  <si>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</si>
  <si>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</si>
  <si>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</si>
  <si>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</si>
  <si>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</si>
  <si>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</si>
  <si>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</si>
  <si>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</si>
  <si>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</si>
  <si>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</si>
  <si>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</si>
  <si>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High</t>
  </si>
  <si>
    <t>Risk level for lowland areas is high</t>
  </si>
  <si>
    <t>Row Labels</t>
  </si>
  <si>
    <t>Grand Total</t>
  </si>
  <si>
    <t>2 brgys</t>
  </si>
  <si>
    <t>1 brgy</t>
  </si>
  <si>
    <t>5 municipal fisherfolks</t>
  </si>
  <si>
    <t>22 municipal fisherfolks</t>
  </si>
  <si>
    <t xml:space="preserve">35.27%aquaculture area are affected </t>
  </si>
  <si>
    <t>45.37% aquaculture area are affected</t>
  </si>
  <si>
    <t>8.01 hectares mangroove area</t>
  </si>
  <si>
    <t>No mangroove area</t>
  </si>
  <si>
    <t>Php1,872.00 average income per hectare per year</t>
  </si>
  <si>
    <t>Php936.00 average income per hectare per year</t>
  </si>
  <si>
    <t>2% of fishermen does not own fishing boats and fishing gears</t>
  </si>
  <si>
    <t>1% of fishermen does not own fishing boats and fishing gears</t>
  </si>
  <si>
    <t>55% of the fishermen does not have access to hazard informtion</t>
  </si>
  <si>
    <t>65% of fishermen do not have alternative livelihood</t>
  </si>
  <si>
    <t>60% of fishermen do not have alternative livelihood</t>
  </si>
  <si>
    <t>all of the fishermen have access to market</t>
  </si>
  <si>
    <t>MEDIUM</t>
  </si>
  <si>
    <t>MEDIUM LOW</t>
  </si>
  <si>
    <t>1.87= Low</t>
  </si>
  <si>
    <t>2.75= Low</t>
  </si>
  <si>
    <t>3.5= Moderate</t>
  </si>
  <si>
    <t xml:space="preserve">0.53= Low </t>
  </si>
  <si>
    <t>0.78= Low</t>
  </si>
  <si>
    <t>LOW</t>
  </si>
  <si>
    <t>The degee of impact and vulnirabilty are low while the adaptive capacity is moderate.</t>
  </si>
  <si>
    <t>MODERATE RISK</t>
  </si>
  <si>
    <t>Average of Risk Score</t>
  </si>
  <si>
    <t>Low</t>
  </si>
  <si>
    <t>Degree of Impact/Average Adaptive Capacity</t>
  </si>
  <si>
    <t>See Scoring</t>
  </si>
  <si>
    <t>HIGH RISK</t>
  </si>
  <si>
    <t>(blank)</t>
  </si>
  <si>
    <t>Moderate</t>
  </si>
  <si>
    <t>Risk level for lowland areas is moderate</t>
  </si>
  <si>
    <t>45% of the fishermen does not have access to hazard information</t>
  </si>
  <si>
    <t>Low  self- esteem of fisherfolks</t>
  </si>
  <si>
    <t xml:space="preserve">Loss of basic aquaculture products
High dissolve oxygen in the water bodies
</t>
  </si>
  <si>
    <t>Low supply of aquaculture products thus
higher price for higher demands
Damaged aquaculture and fishery infrastructure</t>
  </si>
  <si>
    <t>Low income and profit for  fisherfolks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</si>
</sst>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0" fontId="8" fillId="7" borderId="9" xfId="0" applyNumberFormat="1" applyFont="1" applyFill="1" applyBorder="1" applyAlignment="1">
      <alignment horizontal="center" vertical="center" wrapText="1"/>
    </xf>
    <xf numFmtId="10" fontId="7" fillId="7" borderId="9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/>
    </xf>
    <xf numFmtId="43" fontId="3" fillId="8" borderId="11" xfId="1" applyFont="1" applyFill="1" applyBorder="1" applyAlignment="1">
      <alignment vertical="center"/>
    </xf>
    <xf numFmtId="10" fontId="3" fillId="8" borderId="11" xfId="1" applyNumberFormat="1" applyFont="1" applyFill="1" applyBorder="1" applyAlignment="1">
      <alignment vertical="center"/>
    </xf>
    <xf numFmtId="0" fontId="3" fillId="8" borderId="0" xfId="0" applyFont="1" applyFill="1"/>
    <xf numFmtId="0" fontId="3" fillId="0" borderId="6" xfId="0" applyFont="1" applyBorder="1"/>
    <xf numFmtId="0" fontId="7" fillId="0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5" xfId="0" applyFont="1" applyBorder="1"/>
    <xf numFmtId="0" fontId="3" fillId="0" borderId="11" xfId="0" applyFont="1" applyBorder="1"/>
    <xf numFmtId="0" fontId="10" fillId="0" borderId="5" xfId="0" applyFont="1" applyBorder="1"/>
    <xf numFmtId="10" fontId="10" fillId="0" borderId="5" xfId="0" applyNumberFormat="1" applyFont="1" applyBorder="1"/>
    <xf numFmtId="43" fontId="10" fillId="0" borderId="5" xfId="1" applyFont="1" applyBorder="1"/>
    <xf numFmtId="43" fontId="3" fillId="0" borderId="5" xfId="1" applyFont="1" applyBorder="1"/>
    <xf numFmtId="10" fontId="3" fillId="0" borderId="5" xfId="1" applyNumberFormat="1" applyFont="1" applyBorder="1"/>
    <xf numFmtId="10" fontId="3" fillId="0" borderId="5" xfId="0" applyNumberFormat="1" applyFont="1" applyBorder="1"/>
    <xf numFmtId="0" fontId="3" fillId="0" borderId="5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16" xfId="0" applyNumberFormat="1" applyFont="1" applyBorder="1"/>
    <xf numFmtId="4" fontId="3" fillId="0" borderId="16" xfId="0" applyNumberFormat="1" applyFont="1" applyBorder="1"/>
    <xf numFmtId="165" fontId="3" fillId="0" borderId="0" xfId="1" applyNumberFormat="1" applyFont="1"/>
    <xf numFmtId="43" fontId="3" fillId="0" borderId="16" xfId="1" applyFont="1" applyBorder="1"/>
    <xf numFmtId="1" fontId="3" fillId="0" borderId="16" xfId="0" applyNumberFormat="1" applyFont="1" applyBorder="1"/>
    <xf numFmtId="0" fontId="3" fillId="0" borderId="5" xfId="0" applyFont="1" applyBorder="1" applyAlignment="1">
      <alignment wrapText="1"/>
    </xf>
    <xf numFmtId="3" fontId="3" fillId="0" borderId="5" xfId="0" applyNumberFormat="1" applyFont="1" applyBorder="1"/>
    <xf numFmtId="1" fontId="3" fillId="0" borderId="5" xfId="0" applyNumberFormat="1" applyFont="1" applyBorder="1"/>
    <xf numFmtId="43" fontId="3" fillId="0" borderId="0" xfId="1" applyFont="1"/>
    <xf numFmtId="0" fontId="3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166" fontId="3" fillId="0" borderId="7" xfId="1" applyNumberFormat="1" applyFont="1" applyBorder="1"/>
    <xf numFmtId="9" fontId="3" fillId="0" borderId="5" xfId="2" applyFont="1" applyBorder="1"/>
    <xf numFmtId="166" fontId="3" fillId="0" borderId="5" xfId="1" applyNumberFormat="1" applyFont="1" applyBorder="1"/>
    <xf numFmtId="9" fontId="3" fillId="0" borderId="5" xfId="0" applyNumberFormat="1" applyFont="1" applyBorder="1"/>
    <xf numFmtId="166" fontId="3" fillId="0" borderId="0" xfId="0" applyNumberFormat="1" applyFont="1"/>
    <xf numFmtId="43" fontId="3" fillId="0" borderId="0" xfId="0" applyNumberFormat="1" applyFont="1"/>
    <xf numFmtId="1" fontId="3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10" fontId="4" fillId="0" borderId="6" xfId="0" applyNumberFormat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43" fontId="11" fillId="0" borderId="11" xfId="1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5" xfId="0" applyFill="1" applyBorder="1"/>
    <xf numFmtId="2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Fill="1"/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6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43" fontId="3" fillId="0" borderId="11" xfId="1" applyFont="1" applyFill="1" applyBorder="1" applyAlignment="1">
      <alignment vertical="center"/>
    </xf>
    <xf numFmtId="10" fontId="3" fillId="0" borderId="11" xfId="1" applyNumberFormat="1" applyFont="1" applyFill="1" applyBorder="1" applyAlignment="1">
      <alignment vertical="center"/>
    </xf>
    <xf numFmtId="10" fontId="3" fillId="0" borderId="11" xfId="0" applyNumberFormat="1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11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9" fontId="13" fillId="0" borderId="8" xfId="0" applyNumberFormat="1" applyFont="1" applyBorder="1" applyAlignment="1">
      <alignment horizontal="left" vertical="center" wrapText="1"/>
    </xf>
    <xf numFmtId="0" fontId="13" fillId="0" borderId="0" xfId="0" applyFont="1"/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3" fillId="0" borderId="0" xfId="0" applyFont="1" applyBorder="1"/>
    <xf numFmtId="0" fontId="13" fillId="0" borderId="21" xfId="0" applyFont="1" applyBorder="1"/>
    <xf numFmtId="0" fontId="13" fillId="0" borderId="6" xfId="0" applyFont="1" applyBorder="1" applyAlignment="1">
      <alignment horizontal="left" wrapText="1"/>
    </xf>
    <xf numFmtId="0" fontId="13" fillId="0" borderId="22" xfId="0" applyFont="1" applyBorder="1"/>
    <xf numFmtId="0" fontId="13" fillId="0" borderId="23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0" xfId="0" applyFont="1" applyAlignment="1">
      <alignment wrapText="1"/>
    </xf>
    <xf numFmtId="0" fontId="11" fillId="0" borderId="5" xfId="0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6.90155949074" createdVersion="6" refreshedVersion="6" minRefreshableVersion="3" recordCount="6">
  <cacheSource type="worksheet">
    <worksheetSource ref="A1:AY1048576" sheet="PIVOT_Fisheries_RIL"/>
  </cacheSource>
  <cacheFields count="51">
    <cacheField name="Sector" numFmtId="0">
      <sharedItems containsNonDate="0" containsString="0" containsBlank="1"/>
    </cacheField>
    <cacheField name="Subsector" numFmtId="0">
      <sharedItems containsBlank="1"/>
    </cacheField>
    <cacheField name="HAZARD" numFmtId="0">
      <sharedItems containsBlank="1"/>
    </cacheField>
    <cacheField name="Likelihood of Occurrence" numFmtId="0">
      <sharedItems containsString="0" containsBlank="1" containsNumber="1" containsInteger="1" minValue="2" maxValue="3"/>
    </cacheField>
    <cacheField name="Magnitude or Depth" numFmtId="0">
      <sharedItems containsBlank="1"/>
    </cacheField>
    <cacheField name="Geographical Area or Ecosystem" numFmtId="0">
      <sharedItems containsBlank="1" count="3">
        <s v="Lowland"/>
        <s v="Upland"/>
        <m/>
      </sharedItems>
    </cacheField>
    <cacheField name="Barangay" numFmtId="0">
      <sharedItems containsBlank="1"/>
    </cacheField>
    <cacheField name="No. of Fisheries Dependent Households" numFmtId="0">
      <sharedItems containsString="0" containsBlank="1" containsNumber="1" containsInteger="1" minValue="0" maxValue="22"/>
    </cacheField>
    <cacheField name="No. of municipal fisherfolk " numFmtId="0">
      <sharedItems containsString="0" containsBlank="1" containsNumber="1" containsInteger="1" minValue="0" maxValue="22"/>
    </cacheField>
    <cacheField name="No. of commercial fishermen" numFmtId="0">
      <sharedItems containsString="0" containsBlank="1" containsNumber="1" containsInteger="1" minValue="0" maxValue="0"/>
    </cacheField>
    <cacheField name="No. of hectares for aquaculture" numFmtId="0">
      <sharedItems containsString="0" containsBlank="1" containsNumber="1" minValue="2.91" maxValue="9.43"/>
    </cacheField>
    <cacheField name="No. of fish ports / storage facilities" numFmtId="0">
      <sharedItems containsString="0" containsBlank="1" containsNumber="1" containsInteger="1" minValue="0" maxValue="0"/>
    </cacheField>
    <cacheField name="No.  of hectares of mangrove areas" numFmtId="0">
      <sharedItems containsString="0" containsBlank="1" containsNumber="1" minValue="0" maxValue="8.01"/>
    </cacheField>
    <cacheField name="No.  of affected  fish sanctuaries" numFmtId="0">
      <sharedItems containsString="0" containsBlank="1" containsNumber="1" containsInteger="1" minValue="0" maxValue="0"/>
    </cacheField>
    <cacheField name="B_Ave. Output per ha  (MT) fish culture " numFmtId="0">
      <sharedItems containsNonDate="0" containsString="0" containsBlank="1"/>
    </cacheField>
    <cacheField name="T_Ave. Output per ha  (MT) fish culture " numFmtId="0">
      <sharedItems containsString="0" containsBlank="1" containsNumber="1" minValue="7.4" maxValue="8.1999999999999993"/>
    </cacheField>
    <cacheField name="B_Ave. Output per hectare (Php)" numFmtId="0">
      <sharedItems containsString="0" containsBlank="1" containsNumber="1" containsInteger="1" minValue="0" maxValue="0"/>
    </cacheField>
    <cacheField name="T_Ave. Output per hectare (Php)" numFmtId="0">
      <sharedItems containsString="0" containsBlank="1" containsNumber="1" minValue="888" maxValue="983.99999999999989"/>
    </cacheField>
    <cacheField name="Expose Area" numFmtId="0">
      <sharedItems containsString="0" containsBlank="1" containsNumber="1" minValue="6.24" maxValue="45.37"/>
    </cacheField>
    <cacheField name="Percentage Expose" numFmtId="0">
      <sharedItems containsString="0" containsBlank="1" containsNumber="1" minValue="0" maxValue="0.155"/>
    </cacheField>
    <cacheField name="Exposure Score" numFmtId="0">
      <sharedItems containsString="0" containsBlank="1" containsNumber="1" containsInteger="1" minValue="1" maxValue="3"/>
    </cacheField>
    <cacheField name="Summary of Findings (Exposure)" numFmtId="0">
      <sharedItems containsNonDate="0" containsString="0" containsBlank="1"/>
    </cacheField>
    <cacheField name="S_Percentage of fishermen without own boats and fishing nets" numFmtId="0">
      <sharedItems containsString="0" containsBlank="1" containsNumber="1" containsInteger="1" minValue="1" maxValue="1"/>
    </cacheField>
    <cacheField name="SS_Percentage of fishermen without own boats and fishing nets" numFmtId="0">
      <sharedItems containsString="0" containsBlank="1" containsNumber="1" containsInteger="1" minValue="1" maxValue="1"/>
    </cacheField>
    <cacheField name="S_Percentage of fishermen without access to hazard information" numFmtId="0">
      <sharedItems containsString="0" containsBlank="1" containsNumber="1" minValue="0.45" maxValue="0.55000000000000004"/>
    </cacheField>
    <cacheField name="SS_Percentage of fishermen without access to hazard information" numFmtId="0">
      <sharedItems containsString="0" containsBlank="1" containsNumber="1" containsInteger="1" minValue="4" maxValue="5"/>
    </cacheField>
    <cacheField name="S_Percentage of fishermen without alternative livelihood" numFmtId="0">
      <sharedItems containsString="0" containsBlank="1" containsNumber="1" minValue="0.6" maxValue="0.65"/>
    </cacheField>
    <cacheField name="SS_Percentage of fishermen without alternative livelihood" numFmtId="0">
      <sharedItems containsString="0" containsBlank="1" containsNumber="1" containsInteger="1" minValue="3" maxValue="3"/>
    </cacheField>
    <cacheField name="S_Percentage of fishermen without access to market" numFmtId="0">
      <sharedItems containsString="0" containsBlank="1" containsNumber="1" containsInteger="1" minValue="0" maxValue="0"/>
    </cacheField>
    <cacheField name="SS_Percentage of fishermen without access to market" numFmtId="0">
      <sharedItems containsString="0" containsBlank="1" containsNumber="1" containsInteger="1" minValue="1" maxValue="1"/>
    </cacheField>
    <cacheField name="S_Average Sensitivity Score" numFmtId="0">
      <sharedItems containsString="0" containsBlank="1" containsNumber="1" minValue="2.25" maxValue="2.5"/>
    </cacheField>
    <cacheField name="S_Summary of Findings (Sensitivity)" numFmtId="0">
      <sharedItems containsNonDate="0" containsString="0" containsBlank="1"/>
    </cacheField>
    <cacheField name="S_Degree of Impact" numFmtId="0">
      <sharedItems containsString="0" containsBlank="1" containsNumber="1" minValue="1.625" maxValue="2.75"/>
    </cacheField>
    <cacheField name="C_Degree of Impact" numFmtId="0">
      <sharedItems containsBlank="1"/>
    </cacheField>
    <cacheField name="D_Wealth" numFmtId="0">
      <sharedItems containsBlank="1"/>
    </cacheField>
    <cacheField name="ACS_Wealth" numFmtId="0">
      <sharedItems containsString="0" containsBlank="1" containsNumber="1" containsInteger="1" minValue="3" maxValue="3"/>
    </cacheField>
    <cacheField name="D_Technology" numFmtId="0">
      <sharedItems containsBlank="1"/>
    </cacheField>
    <cacheField name="ACS_Technology" numFmtId="0">
      <sharedItems containsString="0" containsBlank="1" containsNumber="1" containsInteger="1" minValue="3" maxValue="3"/>
    </cacheField>
    <cacheField name="D_Capacity or willingness to retrofit or relocate" numFmtId="0">
      <sharedItems containsBlank="1"/>
    </cacheField>
    <cacheField name="ACS_Capacity or willingness to retrofit or relocate" numFmtId="0">
      <sharedItems containsString="0" containsBlank="1" containsNumber="1" containsInteger="1" minValue="4" maxValue="4"/>
    </cacheField>
    <cacheField name="D_Information" numFmtId="0">
      <sharedItems containsBlank="1"/>
    </cacheField>
    <cacheField name="ACS_Information" numFmtId="0">
      <sharedItems containsString="0" containsBlank="1" containsNumber="1" containsInteger="1" minValue="4" maxValue="4"/>
    </cacheField>
    <cacheField name="D_Government Investments" numFmtId="0">
      <sharedItems containsBlank="1"/>
    </cacheField>
    <cacheField name="ACS_Government Investments" numFmtId="0">
      <sharedItems containsString="0" containsBlank="1" containsNumber="1" containsInteger="1" minValue="3" maxValue="3"/>
    </cacheField>
    <cacheField name="A_Ave. Adaptive Capacity" numFmtId="0">
      <sharedItems containsString="0" containsBlank="1" containsNumber="1" minValue="3.5" maxValue="3.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tring="0" containsBlank="1" containsNumber="1" minValue="0.4642857142857143" maxValue="0.7857142857142857"/>
    </cacheField>
    <cacheField name="Vulnerabilty Category" numFmtId="0">
      <sharedItems containsBlank="1"/>
    </cacheField>
    <cacheField name="Severity of Consequence Score" numFmtId="0">
      <sharedItems containsString="0" containsBlank="1" containsNumber="1" containsInteger="1" minValue="2" maxValue="2"/>
    </cacheField>
    <cacheField name="Risk Score" numFmtId="0">
      <sharedItems containsString="0" containsBlank="1" containsNumber="1" containsInteger="1" minValue="4" maxValue="6" count="3">
        <n v="4"/>
        <n v="6"/>
        <m/>
      </sharedItems>
    </cacheField>
    <cacheField name="Risk Category" numFmtId="0">
      <sharedItems containsBlank="1" count="3">
        <s v="MODERATE RISK"/>
        <s v="HIGH RIS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m/>
    <s v="Agriculture"/>
    <s v="Rain Induced Landslide"/>
    <n v="2"/>
    <s v="Low"/>
    <x v="0"/>
    <s v="BIT-OS"/>
    <n v="0"/>
    <n v="0"/>
    <n v="0"/>
    <n v="2.91"/>
    <n v="0"/>
    <n v="8.01"/>
    <n v="0"/>
    <m/>
    <n v="8.1999999999999993"/>
    <n v="0"/>
    <n v="983.99999999999989"/>
    <n v="29.03"/>
    <n v="0"/>
    <n v="2"/>
    <m/>
    <n v="1"/>
    <n v="1"/>
    <n v="0.45"/>
    <n v="4"/>
    <n v="0.65"/>
    <n v="3"/>
    <n v="0"/>
    <n v="1"/>
    <n v="2.25"/>
    <m/>
    <n v="2.125"/>
    <s v="MEDIUM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6071428571428571"/>
    <s v="LOW"/>
    <n v="2"/>
    <x v="0"/>
    <x v="0"/>
  </r>
  <r>
    <m/>
    <s v="Agriculture"/>
    <s v="Rain Induced Landslide"/>
    <n v="2"/>
    <s v="Low"/>
    <x v="0"/>
    <s v="CABCABON"/>
    <n v="5"/>
    <n v="5"/>
    <n v="0"/>
    <n v="9.43"/>
    <n v="0"/>
    <n v="0"/>
    <n v="0"/>
    <m/>
    <n v="7.4"/>
    <n v="0"/>
    <n v="888"/>
    <n v="6.24"/>
    <n v="0.13739999999999999"/>
    <n v="1"/>
    <m/>
    <n v="1"/>
    <n v="1"/>
    <n v="0.45"/>
    <n v="4"/>
    <n v="0.65"/>
    <n v="3"/>
    <n v="0"/>
    <n v="1"/>
    <n v="2.25"/>
    <m/>
    <n v="1.625"/>
    <s v="MEDIUM LOW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4642857142857143"/>
    <s v="LOW"/>
    <n v="2"/>
    <x v="0"/>
    <x v="0"/>
  </r>
  <r>
    <m/>
    <s v="Agriculture"/>
    <s v="Rain Induced Landslide"/>
    <n v="3"/>
    <s v="Low"/>
    <x v="1"/>
    <s v="TUNGAO"/>
    <n v="22"/>
    <n v="22"/>
    <n v="0"/>
    <n v="5.25"/>
    <n v="0"/>
    <n v="0"/>
    <n v="0"/>
    <m/>
    <n v="7.8"/>
    <n v="0"/>
    <n v="936"/>
    <n v="45.37"/>
    <n v="0.155"/>
    <n v="3"/>
    <m/>
    <n v="1"/>
    <n v="1"/>
    <n v="0.55000000000000004"/>
    <n v="5"/>
    <n v="0.6"/>
    <n v="3"/>
    <n v="0"/>
    <n v="1"/>
    <n v="2.5"/>
    <m/>
    <n v="2.75"/>
    <s v="MEDIUM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7857142857142857"/>
    <s v="LOW"/>
    <n v="2"/>
    <x v="1"/>
    <x v="1"/>
  </r>
  <r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</r>
  <r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</r>
  <r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/>
  <pivotFields count="51"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4">
        <item x="0"/>
        <item x="1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</pivotFields>
  <rowFields count="2">
    <field x="5"/>
    <field x="50"/>
  </rowFields>
  <rowItems count="7">
    <i>
      <x/>
    </i>
    <i r="1">
      <x v="1"/>
    </i>
    <i>
      <x v="1"/>
    </i>
    <i r="1">
      <x/>
    </i>
    <i>
      <x v="2"/>
    </i>
    <i r="1">
      <x v="2"/>
    </i>
    <i t="grand">
      <x/>
    </i>
  </rowItems>
  <colItems count="1">
    <i/>
  </colItems>
  <dataFields count="1">
    <dataField name="Average of Risk Score" fld="49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D4" sqref="D4:D7"/>
    </sheetView>
  </sheetViews>
  <sheetFormatPr defaultColWidth="8.85546875" defaultRowHeight="12.75"/>
  <cols>
    <col min="1" max="3" width="15.7109375" style="118" customWidth="1"/>
    <col min="4" max="4" width="20.7109375" style="118" customWidth="1"/>
    <col min="5" max="5" width="20.7109375" style="134" customWidth="1"/>
    <col min="6" max="6" width="20.7109375" style="118" customWidth="1"/>
    <col min="7" max="13" width="15.7109375" style="118" customWidth="1"/>
    <col min="14" max="16384" width="8.85546875" style="118"/>
  </cols>
  <sheetData>
    <row r="1" spans="1:13">
      <c r="A1" s="158" t="s">
        <v>70</v>
      </c>
      <c r="B1" s="160" t="s">
        <v>18</v>
      </c>
      <c r="C1" s="162" t="s">
        <v>19</v>
      </c>
      <c r="D1" s="164" t="s">
        <v>100</v>
      </c>
      <c r="E1" s="165"/>
      <c r="F1" s="166"/>
      <c r="G1" s="167" t="s">
        <v>101</v>
      </c>
      <c r="H1" s="169" t="s">
        <v>102</v>
      </c>
      <c r="I1" s="146" t="s">
        <v>10</v>
      </c>
      <c r="J1" s="148" t="s">
        <v>103</v>
      </c>
      <c r="K1" s="150" t="s">
        <v>104</v>
      </c>
      <c r="L1" s="152" t="s">
        <v>14</v>
      </c>
      <c r="M1" s="154" t="s">
        <v>103</v>
      </c>
    </row>
    <row r="2" spans="1:13">
      <c r="A2" s="159"/>
      <c r="B2" s="161"/>
      <c r="C2" s="163"/>
      <c r="D2" s="83" t="s">
        <v>105</v>
      </c>
      <c r="E2" s="84" t="s">
        <v>106</v>
      </c>
      <c r="F2" s="85" t="s">
        <v>107</v>
      </c>
      <c r="G2" s="168"/>
      <c r="H2" s="170"/>
      <c r="I2" s="147"/>
      <c r="J2" s="149"/>
      <c r="K2" s="151"/>
      <c r="L2" s="153"/>
      <c r="M2" s="155"/>
    </row>
    <row r="3" spans="1:13">
      <c r="A3" s="119"/>
      <c r="B3" s="120"/>
      <c r="C3" s="121"/>
      <c r="D3" s="119"/>
      <c r="E3" s="120"/>
      <c r="F3" s="121"/>
      <c r="G3" s="119"/>
      <c r="H3" s="121"/>
      <c r="I3" s="119"/>
      <c r="J3" s="121"/>
      <c r="K3" s="119"/>
      <c r="L3" s="120"/>
      <c r="M3" s="121"/>
    </row>
    <row r="4" spans="1:13" ht="38.25">
      <c r="A4" s="139" t="s">
        <v>108</v>
      </c>
      <c r="B4" s="139" t="s">
        <v>109</v>
      </c>
      <c r="C4" s="139" t="s">
        <v>114</v>
      </c>
      <c r="D4" s="122" t="s">
        <v>149</v>
      </c>
      <c r="E4" s="86" t="s">
        <v>116</v>
      </c>
      <c r="F4" s="87" t="s">
        <v>124</v>
      </c>
      <c r="G4" s="137" t="s">
        <v>132</v>
      </c>
      <c r="H4" s="157" t="s">
        <v>134</v>
      </c>
      <c r="I4" s="137" t="s">
        <v>135</v>
      </c>
      <c r="J4" s="138" t="s">
        <v>138</v>
      </c>
      <c r="K4" s="137">
        <v>4</v>
      </c>
      <c r="L4" s="139" t="s">
        <v>146</v>
      </c>
      <c r="M4" s="140" t="s">
        <v>147</v>
      </c>
    </row>
    <row r="5" spans="1:13" ht="89.25">
      <c r="A5" s="139"/>
      <c r="B5" s="139"/>
      <c r="C5" s="139"/>
      <c r="D5" s="88" t="s">
        <v>150</v>
      </c>
      <c r="E5" s="86" t="s">
        <v>118</v>
      </c>
      <c r="F5" s="193" t="s">
        <v>148</v>
      </c>
      <c r="G5" s="137"/>
      <c r="H5" s="157"/>
      <c r="I5" s="137"/>
      <c r="J5" s="138"/>
      <c r="K5" s="137"/>
      <c r="L5" s="139"/>
      <c r="M5" s="141"/>
    </row>
    <row r="6" spans="1:13" ht="76.5">
      <c r="A6" s="139"/>
      <c r="B6" s="139"/>
      <c r="C6" s="139"/>
      <c r="D6" s="88" t="s">
        <v>151</v>
      </c>
      <c r="E6" s="86" t="s">
        <v>120</v>
      </c>
      <c r="F6" s="117" t="s">
        <v>127</v>
      </c>
      <c r="G6" s="137"/>
      <c r="H6" s="157"/>
      <c r="I6" s="137"/>
      <c r="J6" s="138"/>
      <c r="K6" s="137"/>
      <c r="L6" s="139"/>
      <c r="M6" s="141"/>
    </row>
    <row r="7" spans="1:13" ht="25.5">
      <c r="A7" s="156"/>
      <c r="B7" s="156"/>
      <c r="C7" s="156"/>
      <c r="D7" s="88" t="s">
        <v>152</v>
      </c>
      <c r="E7" s="86" t="s">
        <v>122</v>
      </c>
      <c r="F7" s="87" t="s">
        <v>129</v>
      </c>
      <c r="G7" s="137"/>
      <c r="H7" s="157"/>
      <c r="I7" s="137"/>
      <c r="J7" s="138"/>
      <c r="K7" s="137"/>
      <c r="L7" s="139"/>
      <c r="M7" s="142"/>
    </row>
    <row r="8" spans="1:13">
      <c r="A8" s="89"/>
      <c r="B8" s="90"/>
      <c r="C8" s="91"/>
      <c r="D8" s="88"/>
      <c r="E8" s="86"/>
      <c r="F8" s="87"/>
      <c r="G8" s="92"/>
      <c r="H8" s="93"/>
      <c r="I8" s="92"/>
      <c r="J8" s="94"/>
      <c r="K8" s="92"/>
      <c r="L8" s="95"/>
      <c r="M8" s="93"/>
    </row>
    <row r="9" spans="1:13" ht="38.25">
      <c r="A9" s="139" t="s">
        <v>108</v>
      </c>
      <c r="B9" s="123" t="s">
        <v>68</v>
      </c>
      <c r="C9" s="124" t="s">
        <v>115</v>
      </c>
      <c r="D9" s="122" t="s">
        <v>149</v>
      </c>
      <c r="E9" s="86" t="s">
        <v>117</v>
      </c>
      <c r="F9" s="87" t="s">
        <v>125</v>
      </c>
      <c r="G9" s="125" t="s">
        <v>133</v>
      </c>
      <c r="H9" s="125" t="s">
        <v>134</v>
      </c>
      <c r="I9" s="125" t="s">
        <v>136</v>
      </c>
      <c r="J9" s="143" t="s">
        <v>138</v>
      </c>
      <c r="K9" s="125">
        <v>6</v>
      </c>
      <c r="L9" s="125" t="s">
        <v>110</v>
      </c>
      <c r="M9" s="126" t="s">
        <v>111</v>
      </c>
    </row>
    <row r="10" spans="1:13" ht="89.25">
      <c r="A10" s="139"/>
      <c r="B10" s="127"/>
      <c r="C10" s="128"/>
      <c r="D10" s="88" t="s">
        <v>150</v>
      </c>
      <c r="E10" s="86" t="s">
        <v>119</v>
      </c>
      <c r="F10" s="129" t="s">
        <v>126</v>
      </c>
      <c r="G10" s="130"/>
      <c r="H10" s="130"/>
      <c r="I10" s="130"/>
      <c r="J10" s="144"/>
      <c r="K10" s="130"/>
      <c r="L10" s="130"/>
      <c r="M10" s="130"/>
    </row>
    <row r="11" spans="1:13" ht="76.5">
      <c r="A11" s="139"/>
      <c r="B11" s="127"/>
      <c r="C11" s="128"/>
      <c r="D11" s="88" t="s">
        <v>151</v>
      </c>
      <c r="E11" s="86" t="s">
        <v>121</v>
      </c>
      <c r="F11" s="96" t="s">
        <v>128</v>
      </c>
      <c r="G11" s="130"/>
      <c r="H11" s="130"/>
      <c r="I11" s="130"/>
      <c r="J11" s="144"/>
      <c r="K11" s="130"/>
      <c r="L11" s="130"/>
      <c r="M11" s="130"/>
    </row>
    <row r="12" spans="1:13" ht="25.5">
      <c r="A12" s="139"/>
      <c r="B12" s="131"/>
      <c r="C12" s="132"/>
      <c r="D12" s="88" t="s">
        <v>152</v>
      </c>
      <c r="E12" s="86" t="s">
        <v>123</v>
      </c>
      <c r="F12" s="96" t="s">
        <v>129</v>
      </c>
      <c r="G12" s="133"/>
      <c r="H12" s="133"/>
      <c r="I12" s="133"/>
      <c r="J12" s="145"/>
      <c r="K12" s="133"/>
      <c r="L12" s="133"/>
      <c r="M12" s="133"/>
    </row>
  </sheetData>
  <mergeCells count="23"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A9:A12"/>
    <mergeCell ref="J9:J12"/>
    <mergeCell ref="I1:I2"/>
    <mergeCell ref="J1:J2"/>
    <mergeCell ref="K1:K2"/>
    <mergeCell ref="I4:I7"/>
    <mergeCell ref="J4:J7"/>
    <mergeCell ref="K4:K7"/>
    <mergeCell ref="L4:L7"/>
    <mergeCell ref="M4:M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"/>
    </sheetView>
  </sheetViews>
  <sheetFormatPr defaultRowHeight="15"/>
  <cols>
    <col min="1" max="1" width="19" customWidth="1"/>
    <col min="2" max="2" width="20.140625" bestFit="1" customWidth="1"/>
  </cols>
  <sheetData>
    <row r="3" spans="1:2">
      <c r="A3" s="98" t="s">
        <v>112</v>
      </c>
      <c r="B3" t="s">
        <v>140</v>
      </c>
    </row>
    <row r="4" spans="1:2">
      <c r="A4" s="99" t="s">
        <v>60</v>
      </c>
      <c r="B4" s="97">
        <v>4</v>
      </c>
    </row>
    <row r="5" spans="1:2">
      <c r="A5" s="100" t="s">
        <v>139</v>
      </c>
      <c r="B5" s="97">
        <v>4</v>
      </c>
    </row>
    <row r="6" spans="1:2">
      <c r="A6" s="99" t="s">
        <v>68</v>
      </c>
      <c r="B6" s="97">
        <v>6</v>
      </c>
    </row>
    <row r="7" spans="1:2">
      <c r="A7" s="100" t="s">
        <v>144</v>
      </c>
      <c r="B7" s="97">
        <v>6</v>
      </c>
    </row>
    <row r="8" spans="1:2">
      <c r="A8" s="99" t="s">
        <v>145</v>
      </c>
      <c r="B8" s="97"/>
    </row>
    <row r="9" spans="1:2">
      <c r="A9" s="100" t="s">
        <v>145</v>
      </c>
      <c r="B9" s="97"/>
    </row>
    <row r="10" spans="1:2">
      <c r="A10" s="99" t="s">
        <v>113</v>
      </c>
      <c r="B10" s="97">
        <v>4.666666666666667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workbookViewId="0">
      <selection sqref="A1:XFD1048576"/>
    </sheetView>
  </sheetViews>
  <sheetFormatPr defaultColWidth="11.5703125" defaultRowHeight="15"/>
  <cols>
    <col min="6" max="6" width="15.28515625" customWidth="1"/>
    <col min="7" max="7" width="18.7109375" style="62" customWidth="1"/>
    <col min="11" max="11" width="14.7109375" customWidth="1"/>
    <col min="17" max="17" width="11.7109375" customWidth="1"/>
    <col min="18" max="18" width="10.7109375" customWidth="1"/>
    <col min="19" max="19" width="13.140625" customWidth="1"/>
    <col min="20" max="20" width="12.5703125" customWidth="1"/>
    <col min="21" max="21" width="10.28515625" customWidth="1"/>
    <col min="22" max="22" width="11.42578125" customWidth="1"/>
    <col min="23" max="23" width="12.7109375" customWidth="1"/>
    <col min="24" max="24" width="16.28515625" customWidth="1"/>
    <col min="25" max="25" width="14.5703125" customWidth="1"/>
    <col min="26" max="26" width="15" customWidth="1"/>
    <col min="27" max="27" width="17.7109375" customWidth="1"/>
    <col min="28" max="28" width="16.28515625" customWidth="1"/>
    <col min="29" max="29" width="9.85546875" customWidth="1"/>
    <col min="30" max="30" width="10.140625" customWidth="1"/>
    <col min="31" max="31" width="10.28515625" customWidth="1"/>
    <col min="32" max="32" width="12" customWidth="1"/>
    <col min="33" max="33" width="9" customWidth="1"/>
    <col min="34" max="34" width="13.7109375" customWidth="1"/>
    <col min="37" max="37" width="36.28515625" customWidth="1"/>
    <col min="38" max="38" width="15.28515625" customWidth="1"/>
    <col min="39" max="39" width="16.28515625" customWidth="1"/>
    <col min="40" max="40" width="14.7109375" customWidth="1"/>
    <col min="41" max="41" width="36.42578125" customWidth="1"/>
    <col min="43" max="43" width="33" customWidth="1"/>
    <col min="47" max="47" width="15" customWidth="1"/>
    <col min="49" max="49" width="13.42578125" customWidth="1"/>
    <col min="51" max="51" width="14.7109375" customWidth="1"/>
  </cols>
  <sheetData>
    <row r="1" spans="1:53" s="62" customFormat="1" ht="55.15" customHeight="1">
      <c r="A1" s="55" t="s">
        <v>70</v>
      </c>
      <c r="B1" s="55" t="s">
        <v>71</v>
      </c>
      <c r="C1" s="55" t="s">
        <v>2</v>
      </c>
      <c r="D1" s="55" t="s">
        <v>16</v>
      </c>
      <c r="E1" s="55" t="s">
        <v>17</v>
      </c>
      <c r="F1" s="55" t="s">
        <v>18</v>
      </c>
      <c r="G1" s="55" t="s">
        <v>19</v>
      </c>
      <c r="H1" s="55" t="s">
        <v>20</v>
      </c>
      <c r="I1" s="55" t="s">
        <v>21</v>
      </c>
      <c r="J1" s="55" t="s">
        <v>22</v>
      </c>
      <c r="K1" s="55" t="s">
        <v>23</v>
      </c>
      <c r="L1" s="55" t="s">
        <v>24</v>
      </c>
      <c r="M1" s="55" t="s">
        <v>25</v>
      </c>
      <c r="N1" s="55" t="s">
        <v>26</v>
      </c>
      <c r="O1" s="56" t="s">
        <v>72</v>
      </c>
      <c r="P1" s="56" t="s">
        <v>73</v>
      </c>
      <c r="Q1" s="57" t="s">
        <v>74</v>
      </c>
      <c r="R1" s="57" t="s">
        <v>75</v>
      </c>
      <c r="S1" s="58" t="s">
        <v>29</v>
      </c>
      <c r="T1" s="58" t="s">
        <v>30</v>
      </c>
      <c r="U1" s="55" t="s">
        <v>31</v>
      </c>
      <c r="V1" s="59" t="s">
        <v>4</v>
      </c>
      <c r="W1" s="56" t="s">
        <v>76</v>
      </c>
      <c r="X1" s="56" t="s">
        <v>77</v>
      </c>
      <c r="Y1" s="56" t="s">
        <v>78</v>
      </c>
      <c r="Z1" s="56" t="s">
        <v>79</v>
      </c>
      <c r="AA1" s="56" t="s">
        <v>80</v>
      </c>
      <c r="AB1" s="56" t="s">
        <v>81</v>
      </c>
      <c r="AC1" s="56" t="s">
        <v>82</v>
      </c>
      <c r="AD1" s="56" t="s">
        <v>83</v>
      </c>
      <c r="AE1" s="55" t="s">
        <v>84</v>
      </c>
      <c r="AF1" s="59" t="s">
        <v>85</v>
      </c>
      <c r="AG1" s="56" t="s">
        <v>86</v>
      </c>
      <c r="AH1" s="60" t="s">
        <v>87</v>
      </c>
      <c r="AI1" s="56" t="s">
        <v>88</v>
      </c>
      <c r="AJ1" s="56" t="s">
        <v>89</v>
      </c>
      <c r="AK1" s="56" t="s">
        <v>90</v>
      </c>
      <c r="AL1" s="56" t="s">
        <v>91</v>
      </c>
      <c r="AM1" s="56" t="s">
        <v>92</v>
      </c>
      <c r="AN1" s="56" t="s">
        <v>93</v>
      </c>
      <c r="AO1" s="56" t="s">
        <v>94</v>
      </c>
      <c r="AP1" s="56" t="s">
        <v>95</v>
      </c>
      <c r="AQ1" s="56" t="s">
        <v>96</v>
      </c>
      <c r="AR1" s="56" t="s">
        <v>97</v>
      </c>
      <c r="AS1" s="55" t="s">
        <v>98</v>
      </c>
      <c r="AT1" s="59" t="s">
        <v>9</v>
      </c>
      <c r="AU1" s="59" t="s">
        <v>10</v>
      </c>
      <c r="AV1" s="59" t="s">
        <v>11</v>
      </c>
      <c r="AW1" s="59" t="s">
        <v>12</v>
      </c>
      <c r="AX1" s="59" t="s">
        <v>13</v>
      </c>
      <c r="AY1" s="59" t="s">
        <v>14</v>
      </c>
      <c r="AZ1" s="61"/>
      <c r="BA1" s="61"/>
    </row>
    <row r="2" spans="1:53" ht="90">
      <c r="A2" s="63"/>
      <c r="B2" s="63" t="s">
        <v>99</v>
      </c>
      <c r="C2" s="64" t="s">
        <v>59</v>
      </c>
      <c r="D2" s="65">
        <v>2</v>
      </c>
      <c r="E2" s="66" t="s">
        <v>141</v>
      </c>
      <c r="F2" s="67" t="s">
        <v>60</v>
      </c>
      <c r="G2" s="68" t="s">
        <v>61</v>
      </c>
      <c r="H2" s="67">
        <v>0</v>
      </c>
      <c r="I2" s="67">
        <v>0</v>
      </c>
      <c r="J2" s="63">
        <v>0</v>
      </c>
      <c r="K2" s="63">
        <v>2.91</v>
      </c>
      <c r="L2" s="63">
        <v>0</v>
      </c>
      <c r="M2" s="63">
        <v>8.01</v>
      </c>
      <c r="N2" s="63">
        <v>0</v>
      </c>
      <c r="O2" s="69"/>
      <c r="P2" s="69">
        <v>8.1999999999999993</v>
      </c>
      <c r="Q2" s="70">
        <v>0</v>
      </c>
      <c r="R2" s="71">
        <v>983.99999999999989</v>
      </c>
      <c r="S2" s="17">
        <v>29.03</v>
      </c>
      <c r="T2" s="18">
        <v>0</v>
      </c>
      <c r="U2" s="16">
        <v>2</v>
      </c>
      <c r="V2" s="63"/>
      <c r="W2" s="72">
        <v>1</v>
      </c>
      <c r="X2" s="73">
        <v>1</v>
      </c>
      <c r="Y2" s="74">
        <v>0.45</v>
      </c>
      <c r="Z2" s="67">
        <v>4</v>
      </c>
      <c r="AA2" s="74">
        <v>0.65</v>
      </c>
      <c r="AB2" s="67">
        <v>3</v>
      </c>
      <c r="AC2" s="75">
        <v>0</v>
      </c>
      <c r="AD2" s="73">
        <v>1</v>
      </c>
      <c r="AE2" s="73">
        <v>2.25</v>
      </c>
      <c r="AF2" s="63"/>
      <c r="AG2" s="76">
        <v>2.125</v>
      </c>
      <c r="AH2" s="73" t="s">
        <v>130</v>
      </c>
      <c r="AI2" s="77" t="s">
        <v>62</v>
      </c>
      <c r="AJ2" s="73">
        <v>3</v>
      </c>
      <c r="AK2" s="77" t="s">
        <v>63</v>
      </c>
      <c r="AL2" s="73">
        <v>3</v>
      </c>
      <c r="AM2" s="73" t="s">
        <v>64</v>
      </c>
      <c r="AN2" s="73">
        <v>4</v>
      </c>
      <c r="AO2" s="77" t="s">
        <v>65</v>
      </c>
      <c r="AP2" s="73">
        <v>4</v>
      </c>
      <c r="AQ2" s="77" t="s">
        <v>66</v>
      </c>
      <c r="AR2" s="73">
        <v>3</v>
      </c>
      <c r="AS2" s="73">
        <v>3.5</v>
      </c>
      <c r="AT2" s="78"/>
      <c r="AU2" s="79">
        <v>0.6071428571428571</v>
      </c>
      <c r="AV2" s="80" t="s">
        <v>137</v>
      </c>
      <c r="AW2" s="67">
        <v>2</v>
      </c>
      <c r="AX2" s="73">
        <v>4</v>
      </c>
      <c r="AY2" s="73" t="s">
        <v>139</v>
      </c>
    </row>
    <row r="3" spans="1:53" ht="90">
      <c r="A3" s="63"/>
      <c r="B3" s="63" t="s">
        <v>99</v>
      </c>
      <c r="C3" s="64" t="s">
        <v>59</v>
      </c>
      <c r="D3" s="65">
        <v>2</v>
      </c>
      <c r="E3" s="66" t="s">
        <v>141</v>
      </c>
      <c r="F3" s="67" t="s">
        <v>60</v>
      </c>
      <c r="G3" s="68" t="s">
        <v>67</v>
      </c>
      <c r="H3" s="67">
        <v>5</v>
      </c>
      <c r="I3" s="67">
        <v>5</v>
      </c>
      <c r="J3" s="63">
        <v>0</v>
      </c>
      <c r="K3" s="63">
        <v>9.43</v>
      </c>
      <c r="L3" s="63">
        <v>0</v>
      </c>
      <c r="M3" s="63">
        <v>0</v>
      </c>
      <c r="N3" s="63">
        <v>0</v>
      </c>
      <c r="O3" s="69"/>
      <c r="P3" s="69">
        <v>7.4</v>
      </c>
      <c r="Q3" s="70">
        <v>0</v>
      </c>
      <c r="R3" s="71">
        <v>888</v>
      </c>
      <c r="S3" s="17">
        <v>6.24</v>
      </c>
      <c r="T3" s="18">
        <v>0.13739999999999999</v>
      </c>
      <c r="U3" s="16">
        <v>1</v>
      </c>
      <c r="V3" s="63"/>
      <c r="W3" s="72">
        <v>1</v>
      </c>
      <c r="X3" s="73">
        <v>1</v>
      </c>
      <c r="Y3" s="74">
        <v>0.45</v>
      </c>
      <c r="Z3" s="67">
        <v>4</v>
      </c>
      <c r="AA3" s="74">
        <v>0.65</v>
      </c>
      <c r="AB3" s="67">
        <v>3</v>
      </c>
      <c r="AC3" s="75">
        <v>0</v>
      </c>
      <c r="AD3" s="73">
        <v>1</v>
      </c>
      <c r="AE3" s="73">
        <v>2.25</v>
      </c>
      <c r="AF3" s="63"/>
      <c r="AG3" s="76">
        <v>1.625</v>
      </c>
      <c r="AH3" s="73" t="s">
        <v>131</v>
      </c>
      <c r="AI3" s="77" t="s">
        <v>62</v>
      </c>
      <c r="AJ3" s="73">
        <v>3</v>
      </c>
      <c r="AK3" s="77" t="s">
        <v>63</v>
      </c>
      <c r="AL3" s="73">
        <v>3</v>
      </c>
      <c r="AM3" s="73" t="s">
        <v>64</v>
      </c>
      <c r="AN3" s="73">
        <v>4</v>
      </c>
      <c r="AO3" s="77" t="s">
        <v>65</v>
      </c>
      <c r="AP3" s="73">
        <v>4</v>
      </c>
      <c r="AQ3" s="77" t="s">
        <v>66</v>
      </c>
      <c r="AR3" s="73">
        <v>3</v>
      </c>
      <c r="AS3" s="73">
        <v>3.5</v>
      </c>
      <c r="AT3" s="78"/>
      <c r="AU3" s="79">
        <v>0.4642857142857143</v>
      </c>
      <c r="AV3" s="80" t="s">
        <v>137</v>
      </c>
      <c r="AW3" s="67">
        <v>2</v>
      </c>
      <c r="AX3" s="73">
        <v>4</v>
      </c>
      <c r="AY3" s="73" t="s">
        <v>139</v>
      </c>
    </row>
    <row r="4" spans="1:53" ht="90">
      <c r="A4" s="63"/>
      <c r="B4" s="63" t="s">
        <v>99</v>
      </c>
      <c r="C4" s="64" t="s">
        <v>59</v>
      </c>
      <c r="D4" s="65">
        <v>3</v>
      </c>
      <c r="E4" s="66" t="s">
        <v>141</v>
      </c>
      <c r="F4" s="67" t="s">
        <v>68</v>
      </c>
      <c r="G4" s="68" t="s">
        <v>69</v>
      </c>
      <c r="H4" s="67">
        <v>22</v>
      </c>
      <c r="I4" s="67">
        <v>22</v>
      </c>
      <c r="J4" s="63">
        <v>0</v>
      </c>
      <c r="K4" s="63">
        <v>5.25</v>
      </c>
      <c r="L4" s="63">
        <v>0</v>
      </c>
      <c r="M4" s="63">
        <v>0</v>
      </c>
      <c r="N4" s="63">
        <v>0</v>
      </c>
      <c r="O4" s="69"/>
      <c r="P4" s="69">
        <v>7.8</v>
      </c>
      <c r="Q4" s="70">
        <v>0</v>
      </c>
      <c r="R4" s="71">
        <v>936</v>
      </c>
      <c r="S4" s="17">
        <v>45.37</v>
      </c>
      <c r="T4" s="18">
        <v>0.155</v>
      </c>
      <c r="U4" s="16">
        <v>3</v>
      </c>
      <c r="V4" s="63"/>
      <c r="W4" s="72">
        <v>1</v>
      </c>
      <c r="X4" s="67">
        <v>1</v>
      </c>
      <c r="Y4" s="74">
        <v>0.55000000000000004</v>
      </c>
      <c r="Z4" s="67">
        <v>5</v>
      </c>
      <c r="AA4" s="74">
        <v>0.6</v>
      </c>
      <c r="AB4" s="67">
        <v>3</v>
      </c>
      <c r="AC4" s="75">
        <v>0</v>
      </c>
      <c r="AD4" s="73">
        <v>1</v>
      </c>
      <c r="AE4" s="73">
        <v>2.5</v>
      </c>
      <c r="AF4" s="63"/>
      <c r="AG4" s="76">
        <v>2.75</v>
      </c>
      <c r="AH4" s="73" t="s">
        <v>130</v>
      </c>
      <c r="AI4" s="77" t="s">
        <v>62</v>
      </c>
      <c r="AJ4" s="73">
        <v>3</v>
      </c>
      <c r="AK4" s="77" t="s">
        <v>63</v>
      </c>
      <c r="AL4" s="73">
        <v>3</v>
      </c>
      <c r="AM4" s="73" t="s">
        <v>64</v>
      </c>
      <c r="AN4" s="73">
        <v>4</v>
      </c>
      <c r="AO4" s="77" t="s">
        <v>65</v>
      </c>
      <c r="AP4" s="73">
        <v>4</v>
      </c>
      <c r="AQ4" s="77" t="s">
        <v>66</v>
      </c>
      <c r="AR4" s="73">
        <v>3</v>
      </c>
      <c r="AS4" s="73">
        <v>3.5</v>
      </c>
      <c r="AT4" s="78"/>
      <c r="AU4" s="79">
        <v>0.7857142857142857</v>
      </c>
      <c r="AV4" s="80" t="s">
        <v>137</v>
      </c>
      <c r="AW4" s="67">
        <v>2</v>
      </c>
      <c r="AX4" s="73">
        <v>6</v>
      </c>
      <c r="AY4" s="73" t="s">
        <v>144</v>
      </c>
    </row>
    <row r="5" spans="1:53">
      <c r="H5" s="81"/>
      <c r="I5" s="81"/>
      <c r="AT5" s="82"/>
      <c r="AU5" s="82"/>
      <c r="AV5" s="82"/>
      <c r="AW5" s="82"/>
      <c r="AX5" s="82"/>
      <c r="AY5" s="82"/>
    </row>
    <row r="6" spans="1:53">
      <c r="H6" s="81"/>
      <c r="I6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"/>
  <sheetViews>
    <sheetView topLeftCell="AJ4" zoomScale="70" zoomScaleNormal="70" workbookViewId="0">
      <selection activeCell="AO8" sqref="AO8"/>
    </sheetView>
  </sheetViews>
  <sheetFormatPr defaultColWidth="9.140625" defaultRowHeight="14.25"/>
  <cols>
    <col min="1" max="2" width="9.5703125" style="2" customWidth="1"/>
    <col min="3" max="3" width="12.7109375" style="2" customWidth="1"/>
    <col min="4" max="4" width="13.140625" style="2" customWidth="1"/>
    <col min="5" max="5" width="14.28515625" style="2" customWidth="1"/>
    <col min="6" max="6" width="25.42578125" style="2" customWidth="1"/>
    <col min="7" max="8" width="12.7109375" style="2" customWidth="1"/>
    <col min="9" max="9" width="12.5703125" style="2" customWidth="1"/>
    <col min="10" max="10" width="16" style="2" customWidth="1"/>
    <col min="11" max="11" width="11.140625" style="2" customWidth="1"/>
    <col min="12" max="12" width="12.7109375" style="2" customWidth="1"/>
    <col min="13" max="13" width="12.42578125" style="2" customWidth="1"/>
    <col min="14" max="14" width="11.7109375" style="2" customWidth="1"/>
    <col min="15" max="15" width="10.28515625" style="2" customWidth="1"/>
    <col min="16" max="16" width="15.85546875" style="3" customWidth="1"/>
    <col min="17" max="19" width="14.140625" style="3" customWidth="1"/>
    <col min="20" max="20" width="12.7109375" style="2" customWidth="1"/>
    <col min="21" max="21" width="20.7109375" style="2" customWidth="1"/>
    <col min="22" max="30" width="12.7109375" style="2" customWidth="1"/>
    <col min="31" max="31" width="20.7109375" style="2" customWidth="1"/>
    <col min="32" max="32" width="12.7109375" style="2" customWidth="1"/>
    <col min="33" max="33" width="17.42578125" style="2" customWidth="1"/>
    <col min="34" max="34" width="19.7109375" style="2" customWidth="1"/>
    <col min="35" max="35" width="12.7109375" style="2" customWidth="1"/>
    <col min="36" max="36" width="27" style="2" customWidth="1"/>
    <col min="37" max="37" width="12.7109375" style="2" customWidth="1"/>
    <col min="38" max="38" width="23.7109375" style="2" customWidth="1"/>
    <col min="39" max="39" width="12.7109375" style="2" customWidth="1"/>
    <col min="40" max="40" width="23.140625" style="2" customWidth="1"/>
    <col min="41" max="41" width="12.7109375" style="2" customWidth="1"/>
    <col min="42" max="42" width="30" style="2" customWidth="1"/>
    <col min="43" max="43" width="10.7109375" style="2" customWidth="1"/>
    <col min="44" max="44" width="12.7109375" style="2" customWidth="1"/>
    <col min="45" max="45" width="20.7109375" style="2" customWidth="1"/>
    <col min="46" max="46" width="14.42578125" style="2" customWidth="1"/>
    <col min="47" max="47" width="15.7109375" style="2" customWidth="1"/>
    <col min="48" max="48" width="14.7109375" style="2" customWidth="1"/>
    <col min="49" max="49" width="12.7109375" style="2" customWidth="1"/>
    <col min="50" max="50" width="18.28515625" style="2" customWidth="1"/>
    <col min="51" max="16384" width="9.140625" style="2"/>
  </cols>
  <sheetData>
    <row r="1" spans="1:50" ht="15">
      <c r="A1" s="1" t="s">
        <v>0</v>
      </c>
    </row>
    <row r="2" spans="1:50" ht="15.75" thickBot="1"/>
    <row r="3" spans="1:50" ht="18">
      <c r="A3" s="185" t="s">
        <v>1</v>
      </c>
      <c r="B3" s="187" t="s">
        <v>2</v>
      </c>
      <c r="C3" s="187"/>
      <c r="D3" s="187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9" t="s">
        <v>4</v>
      </c>
      <c r="V3" s="191" t="s">
        <v>5</v>
      </c>
      <c r="W3" s="191"/>
      <c r="X3" s="191"/>
      <c r="Y3" s="191"/>
      <c r="Z3" s="191"/>
      <c r="AA3" s="191"/>
      <c r="AB3" s="191"/>
      <c r="AC3" s="191"/>
      <c r="AD3" s="191"/>
      <c r="AE3" s="192" t="s">
        <v>6</v>
      </c>
      <c r="AF3" s="181" t="s">
        <v>7</v>
      </c>
      <c r="AG3" s="181"/>
      <c r="AH3" s="183" t="s">
        <v>8</v>
      </c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4" t="s">
        <v>9</v>
      </c>
      <c r="AT3" s="171" t="s">
        <v>10</v>
      </c>
      <c r="AU3" s="171" t="s">
        <v>11</v>
      </c>
      <c r="AV3" s="171" t="s">
        <v>12</v>
      </c>
      <c r="AW3" s="171" t="s">
        <v>13</v>
      </c>
      <c r="AX3" s="173" t="s">
        <v>14</v>
      </c>
    </row>
    <row r="4" spans="1:50" ht="51">
      <c r="A4" s="186"/>
      <c r="B4" s="4" t="s">
        <v>15</v>
      </c>
      <c r="C4" s="4" t="s">
        <v>16</v>
      </c>
      <c r="D4" s="4" t="s">
        <v>17</v>
      </c>
      <c r="E4" s="5" t="s">
        <v>18</v>
      </c>
      <c r="F4" s="5" t="s">
        <v>19</v>
      </c>
      <c r="G4" s="6" t="s">
        <v>20</v>
      </c>
      <c r="H4" s="5" t="s">
        <v>21</v>
      </c>
      <c r="I4" s="5" t="s">
        <v>22</v>
      </c>
      <c r="J4" s="6" t="s">
        <v>23</v>
      </c>
      <c r="K4" s="5" t="s">
        <v>24</v>
      </c>
      <c r="L4" s="5" t="s">
        <v>25</v>
      </c>
      <c r="M4" s="5" t="s">
        <v>26</v>
      </c>
      <c r="N4" s="175" t="s">
        <v>27</v>
      </c>
      <c r="O4" s="176"/>
      <c r="P4" s="177" t="s">
        <v>28</v>
      </c>
      <c r="Q4" s="178"/>
      <c r="R4" s="7" t="s">
        <v>29</v>
      </c>
      <c r="S4" s="7" t="s">
        <v>30</v>
      </c>
      <c r="T4" s="5" t="s">
        <v>31</v>
      </c>
      <c r="U4" s="190"/>
      <c r="V4" s="179" t="s">
        <v>32</v>
      </c>
      <c r="W4" s="179"/>
      <c r="X4" s="179" t="s">
        <v>33</v>
      </c>
      <c r="Y4" s="179"/>
      <c r="Z4" s="179" t="s">
        <v>34</v>
      </c>
      <c r="AA4" s="179"/>
      <c r="AB4" s="179" t="s">
        <v>35</v>
      </c>
      <c r="AC4" s="179"/>
      <c r="AD4" s="8" t="s">
        <v>36</v>
      </c>
      <c r="AE4" s="179"/>
      <c r="AF4" s="182"/>
      <c r="AG4" s="182"/>
      <c r="AH4" s="180" t="s">
        <v>37</v>
      </c>
      <c r="AI4" s="180"/>
      <c r="AJ4" s="180" t="s">
        <v>38</v>
      </c>
      <c r="AK4" s="180"/>
      <c r="AL4" s="180" t="s">
        <v>39</v>
      </c>
      <c r="AM4" s="180"/>
      <c r="AN4" s="180" t="s">
        <v>40</v>
      </c>
      <c r="AO4" s="180"/>
      <c r="AP4" s="180" t="s">
        <v>41</v>
      </c>
      <c r="AQ4" s="180"/>
      <c r="AR4" s="9" t="s">
        <v>42</v>
      </c>
      <c r="AS4" s="180"/>
      <c r="AT4" s="172"/>
      <c r="AU4" s="172"/>
      <c r="AV4" s="172"/>
      <c r="AW4" s="172"/>
      <c r="AX4" s="174"/>
    </row>
    <row r="5" spans="1:50" ht="76.5" customHeight="1" thickBot="1">
      <c r="A5" s="10"/>
      <c r="B5" s="10"/>
      <c r="C5" s="10" t="s">
        <v>43</v>
      </c>
      <c r="D5" s="10" t="s">
        <v>44</v>
      </c>
      <c r="E5" s="10"/>
      <c r="F5" s="10"/>
      <c r="G5" s="10"/>
      <c r="H5" s="10"/>
      <c r="I5" s="10"/>
      <c r="J5" s="10"/>
      <c r="K5" s="10"/>
      <c r="L5" s="11"/>
      <c r="M5" s="11"/>
      <c r="N5" s="12" t="s">
        <v>45</v>
      </c>
      <c r="O5" s="12" t="s">
        <v>46</v>
      </c>
      <c r="P5" s="13" t="s">
        <v>47</v>
      </c>
      <c r="Q5" s="13" t="s">
        <v>46</v>
      </c>
      <c r="R5" s="14"/>
      <c r="S5" s="14"/>
      <c r="T5" s="11"/>
      <c r="U5" s="11"/>
      <c r="V5" s="11" t="s">
        <v>48</v>
      </c>
      <c r="W5" s="11" t="s">
        <v>49</v>
      </c>
      <c r="X5" s="11" t="s">
        <v>48</v>
      </c>
      <c r="Y5" s="11" t="s">
        <v>49</v>
      </c>
      <c r="Z5" s="11" t="s">
        <v>48</v>
      </c>
      <c r="AA5" s="11" t="s">
        <v>49</v>
      </c>
      <c r="AB5" s="11" t="s">
        <v>48</v>
      </c>
      <c r="AC5" s="11" t="s">
        <v>49</v>
      </c>
      <c r="AD5" s="11" t="s">
        <v>50</v>
      </c>
      <c r="AE5" s="11"/>
      <c r="AF5" s="11" t="s">
        <v>51</v>
      </c>
      <c r="AG5" s="11" t="s">
        <v>52</v>
      </c>
      <c r="AH5" s="14" t="s">
        <v>53</v>
      </c>
      <c r="AI5" s="11" t="s">
        <v>54</v>
      </c>
      <c r="AJ5" s="14" t="s">
        <v>53</v>
      </c>
      <c r="AK5" s="11" t="s">
        <v>54</v>
      </c>
      <c r="AL5" s="14" t="s">
        <v>53</v>
      </c>
      <c r="AM5" s="11" t="s">
        <v>55</v>
      </c>
      <c r="AN5" s="14" t="s">
        <v>53</v>
      </c>
      <c r="AO5" s="11" t="s">
        <v>54</v>
      </c>
      <c r="AP5" s="11" t="s">
        <v>53</v>
      </c>
      <c r="AQ5" s="11" t="s">
        <v>56</v>
      </c>
      <c r="AR5" s="11" t="s">
        <v>57</v>
      </c>
      <c r="AS5" s="11"/>
      <c r="AT5" s="11" t="s">
        <v>142</v>
      </c>
      <c r="AU5" s="11"/>
      <c r="AV5" s="11"/>
      <c r="AW5" s="11" t="s">
        <v>58</v>
      </c>
      <c r="AX5" s="15" t="s">
        <v>143</v>
      </c>
    </row>
    <row r="6" spans="1:50" s="19" customFormat="1" ht="120">
      <c r="A6" s="101"/>
      <c r="B6" s="64" t="s">
        <v>59</v>
      </c>
      <c r="C6" s="65">
        <v>2</v>
      </c>
      <c r="D6" s="66" t="s">
        <v>141</v>
      </c>
      <c r="E6" s="102" t="s">
        <v>60</v>
      </c>
      <c r="F6" s="103" t="s">
        <v>61</v>
      </c>
      <c r="G6" s="66">
        <v>0</v>
      </c>
      <c r="H6" s="66">
        <v>0</v>
      </c>
      <c r="I6" s="104">
        <v>0</v>
      </c>
      <c r="J6" s="103">
        <v>2.91</v>
      </c>
      <c r="K6" s="105">
        <v>0</v>
      </c>
      <c r="L6" s="66">
        <v>8.01</v>
      </c>
      <c r="M6" s="104">
        <v>0</v>
      </c>
      <c r="N6" s="106"/>
      <c r="O6" s="135">
        <v>8.1999999999999993</v>
      </c>
      <c r="P6" s="136">
        <f t="shared" ref="P6:P8" si="0">N6*150</f>
        <v>0</v>
      </c>
      <c r="Q6" s="136">
        <f t="shared" ref="Q6:Q8" si="1">O6*120</f>
        <v>983.99999999999989</v>
      </c>
      <c r="R6" s="107">
        <v>29.03</v>
      </c>
      <c r="S6" s="108">
        <v>0</v>
      </c>
      <c r="T6" s="66">
        <v>2</v>
      </c>
      <c r="U6" s="66"/>
      <c r="V6" s="109">
        <v>1</v>
      </c>
      <c r="W6" s="104">
        <v>1</v>
      </c>
      <c r="X6" s="110">
        <v>0.45</v>
      </c>
      <c r="Y6" s="66">
        <v>4</v>
      </c>
      <c r="Z6" s="110">
        <v>0.65</v>
      </c>
      <c r="AA6" s="66">
        <v>3</v>
      </c>
      <c r="AB6" s="111">
        <v>0</v>
      </c>
      <c r="AC6" s="104">
        <v>1</v>
      </c>
      <c r="AD6" s="104">
        <f t="shared" ref="AD6:AD8" si="2">(W6+Y6+AA6+AC6)/4</f>
        <v>2.25</v>
      </c>
      <c r="AE6" s="112"/>
      <c r="AF6" s="113">
        <f t="shared" ref="AF6:AF8" si="3">(T6+AD6)/2</f>
        <v>2.125</v>
      </c>
      <c r="AG6" s="104" t="str">
        <f t="shared" ref="AG6:AG8" si="4">IF(AF6&lt;=1,"LOW", IF(AF6&lt;=2,"MEDIUM LOW", IF(AF6&lt;=3,"MEDIUM", IF(AF6&lt;=4,"MEDIUM HIGH", "HIGH"))))</f>
        <v>MEDIUM</v>
      </c>
      <c r="AH6" s="114" t="s">
        <v>62</v>
      </c>
      <c r="AI6" s="104">
        <v>3</v>
      </c>
      <c r="AJ6" s="114" t="s">
        <v>63</v>
      </c>
      <c r="AK6" s="104">
        <v>3</v>
      </c>
      <c r="AL6" s="104" t="s">
        <v>64</v>
      </c>
      <c r="AM6" s="104">
        <v>4</v>
      </c>
      <c r="AN6" s="114" t="s">
        <v>65</v>
      </c>
      <c r="AO6" s="104">
        <v>4</v>
      </c>
      <c r="AP6" s="114" t="s">
        <v>66</v>
      </c>
      <c r="AQ6" s="104">
        <v>3</v>
      </c>
      <c r="AR6" s="104">
        <f t="shared" ref="AR6:AR8" si="5">(SUM(AI6,AK6,AM6,AO6))/4</f>
        <v>3.5</v>
      </c>
      <c r="AS6" s="66"/>
      <c r="AT6" s="115">
        <f>AF6/AR6</f>
        <v>0.6071428571428571</v>
      </c>
      <c r="AU6" s="116" t="str">
        <f>IF(AT6&lt;=1,"LOW", IF(AT6&lt;=2,"MEDIUM LOW", IF(AT6&lt;=3,"MEDIUM", IF(AT6&lt;=4,"MEDIUM HIGH", "HIGH"))))</f>
        <v>LOW</v>
      </c>
      <c r="AV6" s="66">
        <v>2</v>
      </c>
      <c r="AW6" s="104">
        <f>AV6*C6</f>
        <v>4</v>
      </c>
      <c r="AX6" s="104" t="str">
        <f>IF(AW6&lt;=2,"LOW RISK", IF(AW6&lt;=4,"MODERATE RISK", IF(AW6&lt;=6,"HIGH RISK","VERY HIGH RISK")))</f>
        <v>MODERATE RISK</v>
      </c>
    </row>
    <row r="7" spans="1:50" s="19" customFormat="1" ht="120">
      <c r="A7" s="101"/>
      <c r="B7" s="64" t="s">
        <v>59</v>
      </c>
      <c r="C7" s="65">
        <v>2</v>
      </c>
      <c r="D7" s="66" t="s">
        <v>141</v>
      </c>
      <c r="E7" s="102" t="s">
        <v>60</v>
      </c>
      <c r="F7" s="103" t="s">
        <v>67</v>
      </c>
      <c r="G7" s="66">
        <v>5</v>
      </c>
      <c r="H7" s="66">
        <v>5</v>
      </c>
      <c r="I7" s="104">
        <v>0</v>
      </c>
      <c r="J7" s="103">
        <v>9.43</v>
      </c>
      <c r="K7" s="105">
        <v>0</v>
      </c>
      <c r="L7" s="66">
        <v>0</v>
      </c>
      <c r="M7" s="104">
        <v>0</v>
      </c>
      <c r="N7" s="106"/>
      <c r="O7" s="135">
        <v>7.4</v>
      </c>
      <c r="P7" s="136">
        <f t="shared" si="0"/>
        <v>0</v>
      </c>
      <c r="Q7" s="136">
        <f t="shared" si="1"/>
        <v>888</v>
      </c>
      <c r="R7" s="107">
        <v>6.24</v>
      </c>
      <c r="S7" s="108">
        <v>0.13739999999999999</v>
      </c>
      <c r="T7" s="66">
        <v>1</v>
      </c>
      <c r="U7" s="66"/>
      <c r="V7" s="109">
        <v>1</v>
      </c>
      <c r="W7" s="104">
        <v>1</v>
      </c>
      <c r="X7" s="110">
        <v>0.45</v>
      </c>
      <c r="Y7" s="66">
        <v>4</v>
      </c>
      <c r="Z7" s="110">
        <v>0.65</v>
      </c>
      <c r="AA7" s="66">
        <v>3</v>
      </c>
      <c r="AB7" s="111">
        <v>0</v>
      </c>
      <c r="AC7" s="104">
        <v>1</v>
      </c>
      <c r="AD7" s="104">
        <f t="shared" si="2"/>
        <v>2.25</v>
      </c>
      <c r="AE7" s="112"/>
      <c r="AF7" s="113">
        <f t="shared" si="3"/>
        <v>1.625</v>
      </c>
      <c r="AG7" s="104" t="str">
        <f t="shared" si="4"/>
        <v>MEDIUM LOW</v>
      </c>
      <c r="AH7" s="114" t="s">
        <v>62</v>
      </c>
      <c r="AI7" s="104">
        <v>3</v>
      </c>
      <c r="AJ7" s="114" t="s">
        <v>63</v>
      </c>
      <c r="AK7" s="104">
        <v>3</v>
      </c>
      <c r="AL7" s="104" t="s">
        <v>64</v>
      </c>
      <c r="AM7" s="104">
        <v>4</v>
      </c>
      <c r="AN7" s="114" t="s">
        <v>65</v>
      </c>
      <c r="AO7" s="104">
        <v>4</v>
      </c>
      <c r="AP7" s="114" t="s">
        <v>66</v>
      </c>
      <c r="AQ7" s="104">
        <v>3</v>
      </c>
      <c r="AR7" s="104">
        <f t="shared" si="5"/>
        <v>3.5</v>
      </c>
      <c r="AS7" s="66"/>
      <c r="AT7" s="115">
        <f t="shared" ref="AT7:AT8" si="6">AF7/AR7</f>
        <v>0.4642857142857143</v>
      </c>
      <c r="AU7" s="116" t="str">
        <f t="shared" ref="AU7:AU8" si="7">IF(AT7&lt;=1,"LOW", IF(AT7&lt;=2,"MEDIUM LOW", IF(AT7&lt;=3,"MEDIUM", IF(AT7&lt;=4,"MEDIUM HIGH", "HIGH"))))</f>
        <v>LOW</v>
      </c>
      <c r="AV7" s="66">
        <v>2</v>
      </c>
      <c r="AW7" s="104">
        <f t="shared" ref="AW7:AW8" si="8">AV7*C7</f>
        <v>4</v>
      </c>
      <c r="AX7" s="104" t="str">
        <f t="shared" ref="AX7:AX8" si="9">IF(AW7&lt;=2,"LOW RISK", IF(AW7&lt;=4,"MODERATE RISK", IF(AW7&lt;=6,"HIGH RISK","VERY HIGH RISK")))</f>
        <v>MODERATE RISK</v>
      </c>
    </row>
    <row r="8" spans="1:50" s="19" customFormat="1" ht="120">
      <c r="A8" s="101"/>
      <c r="B8" s="64" t="s">
        <v>59</v>
      </c>
      <c r="C8" s="65">
        <v>3</v>
      </c>
      <c r="D8" s="66" t="s">
        <v>141</v>
      </c>
      <c r="E8" s="66" t="s">
        <v>68</v>
      </c>
      <c r="F8" s="103" t="s">
        <v>69</v>
      </c>
      <c r="G8" s="66">
        <v>22</v>
      </c>
      <c r="H8" s="66">
        <v>22</v>
      </c>
      <c r="I8" s="104">
        <v>0</v>
      </c>
      <c r="J8" s="103">
        <v>5.25</v>
      </c>
      <c r="K8" s="105">
        <v>0</v>
      </c>
      <c r="L8" s="66">
        <v>0</v>
      </c>
      <c r="M8" s="66">
        <v>0</v>
      </c>
      <c r="N8" s="106"/>
      <c r="O8" s="135">
        <v>7.8</v>
      </c>
      <c r="P8" s="136">
        <f t="shared" si="0"/>
        <v>0</v>
      </c>
      <c r="Q8" s="136">
        <f t="shared" si="1"/>
        <v>936</v>
      </c>
      <c r="R8" s="107">
        <v>45.37</v>
      </c>
      <c r="S8" s="108">
        <v>0.155</v>
      </c>
      <c r="T8" s="66">
        <v>3</v>
      </c>
      <c r="U8" s="66"/>
      <c r="V8" s="109">
        <v>1</v>
      </c>
      <c r="W8" s="66">
        <v>1</v>
      </c>
      <c r="X8" s="110">
        <v>0.55000000000000004</v>
      </c>
      <c r="Y8" s="66">
        <v>5</v>
      </c>
      <c r="Z8" s="110">
        <v>0.6</v>
      </c>
      <c r="AA8" s="66">
        <v>3</v>
      </c>
      <c r="AB8" s="111">
        <v>0</v>
      </c>
      <c r="AC8" s="104">
        <v>1</v>
      </c>
      <c r="AD8" s="104">
        <f t="shared" si="2"/>
        <v>2.5</v>
      </c>
      <c r="AE8" s="112"/>
      <c r="AF8" s="113">
        <f t="shared" si="3"/>
        <v>2.75</v>
      </c>
      <c r="AG8" s="104" t="str">
        <f t="shared" si="4"/>
        <v>MEDIUM</v>
      </c>
      <c r="AH8" s="114" t="s">
        <v>62</v>
      </c>
      <c r="AI8" s="104">
        <v>3</v>
      </c>
      <c r="AJ8" s="114" t="s">
        <v>63</v>
      </c>
      <c r="AK8" s="104">
        <v>3</v>
      </c>
      <c r="AL8" s="104" t="s">
        <v>64</v>
      </c>
      <c r="AM8" s="104">
        <v>4</v>
      </c>
      <c r="AN8" s="114" t="s">
        <v>65</v>
      </c>
      <c r="AO8" s="104">
        <v>4</v>
      </c>
      <c r="AP8" s="114" t="s">
        <v>66</v>
      </c>
      <c r="AQ8" s="104">
        <v>3</v>
      </c>
      <c r="AR8" s="104">
        <f t="shared" si="5"/>
        <v>3.5</v>
      </c>
      <c r="AS8" s="66"/>
      <c r="AT8" s="115">
        <f t="shared" si="6"/>
        <v>0.7857142857142857</v>
      </c>
      <c r="AU8" s="116" t="str">
        <f t="shared" si="7"/>
        <v>LOW</v>
      </c>
      <c r="AV8" s="66">
        <v>2</v>
      </c>
      <c r="AW8" s="104">
        <f t="shared" si="8"/>
        <v>6</v>
      </c>
      <c r="AX8" s="104" t="str">
        <f t="shared" si="9"/>
        <v>HIGH RISK</v>
      </c>
    </row>
    <row r="9" spans="1:50" ht="15">
      <c r="A9" s="20"/>
      <c r="B9" s="21"/>
      <c r="C9" s="22"/>
      <c r="D9" s="23"/>
      <c r="E9" s="20"/>
      <c r="F9" s="23"/>
      <c r="G9" s="23"/>
      <c r="H9" s="23"/>
      <c r="I9" s="23"/>
      <c r="J9" s="24"/>
      <c r="K9" s="23"/>
      <c r="L9" s="23"/>
      <c r="M9" s="23"/>
      <c r="N9" s="25"/>
      <c r="O9" s="25"/>
      <c r="P9" s="26"/>
      <c r="Q9" s="27"/>
      <c r="R9" s="28"/>
      <c r="S9" s="29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2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ht="1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5"/>
      <c r="O10" s="25"/>
      <c r="P10" s="26"/>
      <c r="Q10" s="27"/>
      <c r="R10" s="28"/>
      <c r="S10" s="28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2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ht="15">
      <c r="A11" s="20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0"/>
      <c r="Q11" s="28"/>
      <c r="R11" s="28"/>
      <c r="S11" s="28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2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ht="15">
      <c r="A12" s="20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0"/>
      <c r="Q12" s="28"/>
      <c r="R12" s="28"/>
      <c r="S12" s="28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2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5">
      <c r="A13" s="20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0"/>
      <c r="Q13" s="28"/>
      <c r="R13" s="28"/>
      <c r="S13" s="28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2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>
      <c r="A14" s="20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0"/>
      <c r="Q14" s="28"/>
      <c r="R14" s="28"/>
      <c r="S14" s="28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2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>
      <c r="A15" s="20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0"/>
      <c r="Q15" s="28"/>
      <c r="R15" s="28"/>
      <c r="S15" s="28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2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>
      <c r="A16" s="20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0"/>
      <c r="Q16" s="28"/>
      <c r="R16" s="28"/>
      <c r="S16" s="28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2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0">
      <c r="A17" s="20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0"/>
      <c r="Q17" s="28"/>
      <c r="R17" s="28"/>
      <c r="S17" s="2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2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>
      <c r="A18" s="20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0"/>
      <c r="Q18" s="28"/>
      <c r="R18" s="28"/>
      <c r="S18" s="2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2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0">
      <c r="A19" s="20"/>
      <c r="B19" s="21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30"/>
      <c r="Q19" s="28"/>
      <c r="R19" s="28"/>
      <c r="S19" s="2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0">
      <c r="A20" s="20"/>
      <c r="B20" s="31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30"/>
      <c r="Q20" s="28"/>
      <c r="R20" s="28"/>
      <c r="S20" s="2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>
      <c r="A21" s="32"/>
      <c r="B21" s="31"/>
      <c r="C21" s="33"/>
      <c r="D21" s="34"/>
      <c r="E21" s="34"/>
      <c r="F21" s="34"/>
      <c r="G21" s="35"/>
      <c r="H21" s="34"/>
      <c r="I21" s="34"/>
      <c r="J21" s="34"/>
      <c r="K21" s="34"/>
      <c r="L21" s="34"/>
      <c r="M21" s="34"/>
      <c r="N21" s="34"/>
      <c r="O21" s="36"/>
      <c r="P21" s="37"/>
      <c r="Q21" s="38"/>
      <c r="R21" s="38"/>
      <c r="S21" s="38"/>
      <c r="T21" s="34"/>
      <c r="U21" s="34"/>
      <c r="V21" s="39"/>
      <c r="W21" s="34"/>
      <c r="X21" s="34"/>
      <c r="Y21" s="34"/>
      <c r="Z21" s="34"/>
      <c r="AA21" s="34"/>
      <c r="AB21" s="34"/>
      <c r="AC21" s="34"/>
      <c r="AD21" s="39"/>
      <c r="AE21" s="23"/>
      <c r="AF21" s="23"/>
      <c r="AG21" s="23"/>
      <c r="AH21" s="40"/>
      <c r="AI21" s="23"/>
      <c r="AJ21" s="40"/>
      <c r="AK21" s="23"/>
      <c r="AL21" s="40"/>
      <c r="AM21" s="23"/>
      <c r="AN21" s="40"/>
      <c r="AO21" s="23"/>
      <c r="AP21" s="40"/>
      <c r="AQ21" s="23"/>
      <c r="AR21" s="23"/>
      <c r="AS21" s="23"/>
      <c r="AT21" s="23"/>
      <c r="AU21" s="23"/>
      <c r="AV21" s="23"/>
      <c r="AW21" s="23"/>
      <c r="AX21" s="23"/>
    </row>
    <row r="22" spans="1:50">
      <c r="A22" s="20"/>
      <c r="B22" s="3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30"/>
      <c r="Q22" s="28"/>
      <c r="R22" s="28"/>
      <c r="S22" s="2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  <c r="AG22" s="24"/>
      <c r="AH22" s="24"/>
      <c r="AI22" s="24"/>
      <c r="AJ22" s="24"/>
      <c r="AK22" s="24"/>
      <c r="AL22" s="24"/>
      <c r="AM22" s="24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0">
      <c r="A23" s="20"/>
      <c r="B23" s="3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30"/>
      <c r="Q23" s="28"/>
      <c r="R23" s="28"/>
      <c r="S23" s="28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1:50">
      <c r="A24" s="20"/>
      <c r="B24" s="31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30"/>
      <c r="Q24" s="28"/>
      <c r="R24" s="28"/>
      <c r="S24" s="2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>
      <c r="A25" s="20"/>
      <c r="B25" s="3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30"/>
      <c r="Q25" s="28"/>
      <c r="R25" s="28"/>
      <c r="S25" s="2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>
      <c r="A26" s="20"/>
      <c r="B26" s="31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30"/>
      <c r="Q26" s="28"/>
      <c r="R26" s="28"/>
      <c r="S26" s="2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>
      <c r="A27" s="20"/>
      <c r="B27" s="31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30"/>
      <c r="Q27" s="28"/>
      <c r="R27" s="28"/>
      <c r="S27" s="28"/>
      <c r="T27" s="23"/>
      <c r="U27" s="28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>
      <c r="A28" s="20"/>
      <c r="B28" s="31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28"/>
      <c r="R28" s="28"/>
      <c r="S28" s="2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>
      <c r="A29" s="20"/>
      <c r="B29" s="31"/>
      <c r="C29" s="22"/>
      <c r="D29" s="23"/>
      <c r="E29" s="23"/>
      <c r="F29" s="23"/>
      <c r="G29" s="41"/>
      <c r="H29" s="23"/>
      <c r="I29" s="23"/>
      <c r="J29" s="23"/>
      <c r="K29" s="23"/>
      <c r="L29" s="23"/>
      <c r="M29" s="23"/>
      <c r="N29" s="23"/>
      <c r="O29" s="23"/>
      <c r="P29" s="38"/>
      <c r="Q29" s="28"/>
      <c r="R29" s="28"/>
      <c r="S29" s="28"/>
      <c r="T29" s="23"/>
      <c r="U29" s="23"/>
      <c r="V29" s="42"/>
      <c r="W29" s="23"/>
      <c r="X29" s="23"/>
      <c r="Y29" s="23"/>
      <c r="Z29" s="23"/>
      <c r="AA29" s="23"/>
      <c r="AB29" s="23"/>
      <c r="AC29" s="23"/>
      <c r="AD29" s="42"/>
      <c r="AE29" s="23"/>
      <c r="AF29" s="23"/>
      <c r="AG29" s="23"/>
      <c r="AH29" s="40"/>
      <c r="AI29" s="23"/>
      <c r="AJ29" s="40"/>
      <c r="AK29" s="23"/>
      <c r="AL29" s="40"/>
      <c r="AM29" s="23"/>
      <c r="AN29" s="40"/>
      <c r="AO29" s="23"/>
      <c r="AP29" s="40"/>
      <c r="AQ29" s="23"/>
      <c r="AR29" s="23"/>
      <c r="AS29" s="23"/>
      <c r="AT29" s="23"/>
      <c r="AU29" s="23"/>
      <c r="AV29" s="23"/>
      <c r="AW29" s="23"/>
      <c r="AX29" s="23"/>
    </row>
    <row r="30" spans="1:50">
      <c r="A30" s="20"/>
      <c r="B30" s="31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30"/>
      <c r="Q30" s="28"/>
      <c r="R30" s="28"/>
      <c r="S30" s="2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>
      <c r="A31" s="20"/>
      <c r="B31" s="3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30"/>
      <c r="Q31" s="28"/>
      <c r="R31" s="28"/>
      <c r="S31" s="2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</row>
    <row r="32" spans="1:50">
      <c r="A32" s="20"/>
      <c r="B32" s="31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8"/>
      <c r="Q32" s="28"/>
      <c r="R32" s="28"/>
      <c r="S32" s="2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>
      <c r="A33" s="20"/>
      <c r="B33" s="3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30"/>
      <c r="Q33" s="28"/>
      <c r="R33" s="28"/>
      <c r="S33" s="2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>
      <c r="A34" s="20"/>
      <c r="B34" s="31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30"/>
      <c r="Q34" s="28"/>
      <c r="R34" s="28"/>
      <c r="S34" s="2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>
      <c r="A35" s="20"/>
      <c r="B35" s="31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30"/>
      <c r="Q35" s="28"/>
      <c r="R35" s="28"/>
      <c r="S35" s="2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>
      <c r="A36" s="20"/>
      <c r="B36" s="31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30"/>
      <c r="Q36" s="28"/>
      <c r="R36" s="28"/>
      <c r="S36" s="2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>
      <c r="A37" s="20"/>
      <c r="B37" s="31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30"/>
      <c r="Q37" s="28"/>
      <c r="R37" s="28"/>
      <c r="S37" s="2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>
      <c r="A38" s="20"/>
      <c r="B38" s="31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30"/>
      <c r="Q38" s="28"/>
      <c r="R38" s="28"/>
      <c r="S38" s="2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>
      <c r="A39" s="20"/>
      <c r="B39" s="31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30"/>
      <c r="Q39" s="28"/>
      <c r="R39" s="28"/>
      <c r="S39" s="2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50">
      <c r="A40" s="20"/>
      <c r="B40" s="31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30"/>
      <c r="Q40" s="28"/>
      <c r="R40" s="28"/>
      <c r="S40" s="2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>
      <c r="A41" s="20"/>
      <c r="B41" s="31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30"/>
      <c r="Q41" s="28"/>
      <c r="R41" s="28"/>
      <c r="S41" s="2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>
      <c r="A42" s="20"/>
      <c r="B42" s="31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0"/>
      <c r="Q42" s="28"/>
      <c r="R42" s="28"/>
      <c r="S42" s="2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</row>
    <row r="43" spans="1:50">
      <c r="A43" s="20"/>
      <c r="B43" s="31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30"/>
      <c r="Q43" s="28"/>
      <c r="R43" s="28"/>
      <c r="S43" s="2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>
      <c r="A44" s="20"/>
      <c r="B44" s="31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0"/>
      <c r="Q44" s="28"/>
      <c r="R44" s="28"/>
      <c r="S44" s="2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1:50">
      <c r="A45" s="20"/>
      <c r="B45" s="31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0"/>
      <c r="Q45" s="28"/>
      <c r="R45" s="28"/>
      <c r="S45" s="2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>
      <c r="A46" s="20"/>
      <c r="B46" s="31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0"/>
      <c r="Q46" s="28"/>
      <c r="R46" s="28"/>
      <c r="S46" s="2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</row>
    <row r="47" spans="1:50">
      <c r="A47" s="20"/>
      <c r="B47" s="31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0"/>
      <c r="Q47" s="28"/>
      <c r="R47" s="28"/>
      <c r="S47" s="2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</row>
    <row r="48" spans="1:50">
      <c r="A48" s="20"/>
      <c r="B48" s="31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0"/>
      <c r="Q48" s="28"/>
      <c r="R48" s="28"/>
      <c r="S48" s="2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</row>
    <row r="49" spans="1:50">
      <c r="A49" s="20"/>
      <c r="B49" s="31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8"/>
      <c r="Q49" s="28"/>
      <c r="R49" s="28"/>
      <c r="S49" s="2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:50">
      <c r="B50" s="31"/>
      <c r="Q50" s="43"/>
      <c r="R50" s="43"/>
      <c r="S50" s="43"/>
    </row>
    <row r="51" spans="1:50">
      <c r="A51" s="20"/>
      <c r="B51" s="44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7"/>
      <c r="N51" s="40"/>
      <c r="O51" s="23"/>
      <c r="Q51" s="43"/>
      <c r="R51" s="43"/>
      <c r="S51" s="43"/>
    </row>
    <row r="52" spans="1:50">
      <c r="A52" s="20"/>
      <c r="B52" s="41"/>
      <c r="C52" s="48"/>
      <c r="D52" s="49"/>
      <c r="E52" s="23"/>
      <c r="F52" s="49"/>
      <c r="G52" s="50"/>
      <c r="H52" s="23"/>
      <c r="I52" s="42"/>
      <c r="J52" s="51"/>
      <c r="K52" s="42"/>
      <c r="L52" s="49"/>
      <c r="N52" s="42"/>
      <c r="O52" s="49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50">
      <c r="A53" s="20"/>
      <c r="B53" s="41"/>
      <c r="C53" s="48"/>
      <c r="D53" s="49"/>
      <c r="E53" s="23"/>
      <c r="F53" s="49"/>
      <c r="G53" s="23"/>
      <c r="H53" s="23"/>
      <c r="I53" s="42"/>
      <c r="J53" s="51"/>
      <c r="K53" s="42"/>
      <c r="L53" s="51"/>
      <c r="M53" s="20"/>
      <c r="N53" s="42"/>
      <c r="O53" s="49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50">
      <c r="A54" s="20"/>
      <c r="B54" s="23"/>
      <c r="C54" s="22"/>
      <c r="D54" s="23"/>
      <c r="E54" s="23"/>
      <c r="F54" s="23"/>
      <c r="G54" s="23"/>
      <c r="H54" s="23"/>
      <c r="I54" s="23"/>
      <c r="J54" s="23"/>
      <c r="K54" s="42"/>
      <c r="L54" s="23"/>
      <c r="M54" s="20"/>
      <c r="N54" s="23"/>
      <c r="O54" s="23"/>
      <c r="T54" s="3"/>
      <c r="U54" s="3"/>
      <c r="V54" s="3"/>
      <c r="W54" s="3"/>
      <c r="X54" s="3"/>
      <c r="Y54" s="3"/>
      <c r="Z54" s="3"/>
    </row>
    <row r="55" spans="1:50">
      <c r="A55" s="20"/>
      <c r="B55" s="23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0"/>
      <c r="N55" s="23"/>
      <c r="O55" s="23"/>
    </row>
    <row r="56" spans="1:50">
      <c r="F56" s="52"/>
      <c r="G56" s="53"/>
    </row>
    <row r="57" spans="1:50">
      <c r="F57" s="52"/>
      <c r="G57" s="53"/>
      <c r="K57" s="54"/>
    </row>
    <row r="58" spans="1:50">
      <c r="F58" s="52"/>
      <c r="G58" s="53"/>
    </row>
    <row r="59" spans="1:50">
      <c r="F59" s="52"/>
      <c r="G59" s="53"/>
    </row>
    <row r="60" spans="1:50">
      <c r="F60" s="52"/>
      <c r="G60" s="53"/>
    </row>
    <row r="61" spans="1:50">
      <c r="F61" s="52"/>
      <c r="G61" s="53"/>
    </row>
    <row r="62" spans="1:50">
      <c r="F62" s="52"/>
      <c r="G62" s="53"/>
      <c r="P62" s="2"/>
      <c r="Q62" s="2"/>
      <c r="R62" s="2"/>
      <c r="S62" s="2"/>
    </row>
  </sheetData>
  <mergeCells count="25">
    <mergeCell ref="AL4:AM4"/>
    <mergeCell ref="AN4:AO4"/>
    <mergeCell ref="AP4:AQ4"/>
    <mergeCell ref="A3:A4"/>
    <mergeCell ref="B3:D3"/>
    <mergeCell ref="E3:T3"/>
    <mergeCell ref="U3:U4"/>
    <mergeCell ref="V3:AD3"/>
    <mergeCell ref="AE3:AE4"/>
    <mergeCell ref="AW3:AW4"/>
    <mergeCell ref="AX3:AX4"/>
    <mergeCell ref="N4:O4"/>
    <mergeCell ref="P4:Q4"/>
    <mergeCell ref="V4:W4"/>
    <mergeCell ref="X4:Y4"/>
    <mergeCell ref="Z4:AA4"/>
    <mergeCell ref="AB4:AC4"/>
    <mergeCell ref="AH4:AI4"/>
    <mergeCell ref="AJ4:AK4"/>
    <mergeCell ref="AF3:AG4"/>
    <mergeCell ref="AH3:AR3"/>
    <mergeCell ref="AS3:AS4"/>
    <mergeCell ref="AT3:AT4"/>
    <mergeCell ref="AU3:AU4"/>
    <mergeCell ref="AV3:A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Summary_Fisheries_RIL</vt:lpstr>
      <vt:lpstr>Sheet5</vt:lpstr>
      <vt:lpstr>PIVOT_Fisheries_RIL</vt:lpstr>
      <vt:lpstr>Fisheries_RIL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2020-06-24T11:44:01Z</dcterms:created>
  <dcterms:modified xsi:type="dcterms:W3CDTF">2020-06-25T20:10:44Z</dcterms:modified>
</cp:coreProperties>
</file>