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Flooding" sheetId="1" r:id="rId1"/>
    <sheet name="Pivot Flooding" sheetId="4" r:id="rId2"/>
    <sheet name="Summary" sheetId="5" r:id="rId3"/>
  </sheets>
  <externalReferences>
    <externalReference r:id="rId4"/>
  </externalReferences>
  <definedNames>
    <definedName name="Adaptive_Capacity">'[1]Technical Options'!$B$24:$B$26</definedName>
  </definedNames>
  <calcPr calcId="144525"/>
  <pivotCaches>
    <pivotCache cacheId="2" r:id="rId5"/>
  </pivotCaches>
</workbook>
</file>

<file path=xl/calcChain.xml><?xml version="1.0" encoding="utf-8"?>
<calcChain xmlns="http://schemas.openxmlformats.org/spreadsheetml/2006/main">
  <c r="BD91" i="1" l="1"/>
  <c r="BC91" i="1"/>
  <c r="BA91" i="1"/>
  <c r="AX91" i="1"/>
  <c r="AK91" i="1"/>
  <c r="AH91" i="1"/>
  <c r="AJ91" i="1" s="1"/>
  <c r="AZ91" i="1" s="1"/>
  <c r="AB91" i="1"/>
  <c r="Y91" i="1"/>
  <c r="V91" i="1"/>
  <c r="S91" i="1"/>
  <c r="L91" i="1"/>
  <c r="I91" i="1"/>
  <c r="BD90" i="1"/>
  <c r="BC90" i="1"/>
  <c r="BA90" i="1"/>
  <c r="AX90" i="1"/>
  <c r="AK90" i="1"/>
  <c r="AJ90" i="1"/>
  <c r="AZ90" i="1" s="1"/>
  <c r="AH90" i="1"/>
  <c r="AB90" i="1"/>
  <c r="Y90" i="1"/>
  <c r="V90" i="1"/>
  <c r="L90" i="1"/>
  <c r="I90" i="1"/>
  <c r="BD89" i="1"/>
  <c r="BC89" i="1"/>
  <c r="BA89" i="1"/>
  <c r="AX89" i="1"/>
  <c r="AK89" i="1"/>
  <c r="AH89" i="1"/>
  <c r="AJ89" i="1" s="1"/>
  <c r="AZ89" i="1" s="1"/>
  <c r="AB89" i="1"/>
  <c r="Y89" i="1"/>
  <c r="V89" i="1"/>
  <c r="S89" i="1"/>
  <c r="L89" i="1"/>
  <c r="I89" i="1"/>
  <c r="BD88" i="1"/>
  <c r="BC88" i="1"/>
  <c r="BA88" i="1"/>
  <c r="AX88" i="1"/>
  <c r="AK88" i="1"/>
  <c r="AJ88" i="1"/>
  <c r="AH88" i="1"/>
  <c r="AB88" i="1"/>
  <c r="Y88" i="1"/>
  <c r="V88" i="1"/>
  <c r="S88" i="1"/>
  <c r="L88" i="1"/>
  <c r="I88" i="1"/>
  <c r="BD87" i="1"/>
  <c r="BC87" i="1"/>
  <c r="BA87" i="1"/>
  <c r="AX87" i="1"/>
  <c r="AK87" i="1"/>
  <c r="AH87" i="1"/>
  <c r="AJ87" i="1" s="1"/>
  <c r="AB87" i="1"/>
  <c r="Y87" i="1"/>
  <c r="V87" i="1"/>
  <c r="S87" i="1"/>
  <c r="L87" i="1"/>
  <c r="I87" i="1"/>
  <c r="BD86" i="1"/>
  <c r="BC86" i="1"/>
  <c r="BA86" i="1"/>
  <c r="AX86" i="1"/>
  <c r="AK86" i="1"/>
  <c r="AH86" i="1"/>
  <c r="AJ86" i="1" s="1"/>
  <c r="AB86" i="1"/>
  <c r="Y86" i="1"/>
  <c r="V86" i="1"/>
  <c r="S86" i="1"/>
  <c r="L86" i="1"/>
  <c r="I86" i="1"/>
  <c r="BD85" i="1"/>
  <c r="BC85" i="1"/>
  <c r="BA85" i="1"/>
  <c r="AX85" i="1"/>
  <c r="AK85" i="1"/>
  <c r="AH85" i="1"/>
  <c r="AJ85" i="1" s="1"/>
  <c r="AB85" i="1"/>
  <c r="Y85" i="1"/>
  <c r="V85" i="1"/>
  <c r="S85" i="1"/>
  <c r="L85" i="1"/>
  <c r="I85" i="1"/>
  <c r="BD84" i="1"/>
  <c r="BC84" i="1"/>
  <c r="BA84" i="1"/>
  <c r="AX84" i="1"/>
  <c r="AK84" i="1"/>
  <c r="AH84" i="1"/>
  <c r="AJ84" i="1" s="1"/>
  <c r="AB84" i="1"/>
  <c r="Y84" i="1"/>
  <c r="V84" i="1"/>
  <c r="S84" i="1"/>
  <c r="L84" i="1"/>
  <c r="I84" i="1"/>
  <c r="BD83" i="1"/>
  <c r="BC83" i="1"/>
  <c r="BA83" i="1"/>
  <c r="AX83" i="1"/>
  <c r="AK83" i="1"/>
  <c r="AH83" i="1"/>
  <c r="AJ83" i="1" s="1"/>
  <c r="AB83" i="1"/>
  <c r="Y83" i="1"/>
  <c r="V83" i="1"/>
  <c r="S83" i="1"/>
  <c r="L83" i="1"/>
  <c r="I83" i="1"/>
  <c r="BD82" i="1"/>
  <c r="BC82" i="1"/>
  <c r="BA82" i="1"/>
  <c r="AX82" i="1"/>
  <c r="AK82" i="1"/>
  <c r="AH82" i="1"/>
  <c r="AJ82" i="1" s="1"/>
  <c r="AB82" i="1"/>
  <c r="Y82" i="1"/>
  <c r="V82" i="1"/>
  <c r="S82" i="1"/>
  <c r="L82" i="1"/>
  <c r="I82" i="1"/>
  <c r="BD81" i="1"/>
  <c r="BC81" i="1"/>
  <c r="BA81" i="1"/>
  <c r="AX81" i="1"/>
  <c r="AK81" i="1"/>
  <c r="AH81" i="1"/>
  <c r="AJ81" i="1" s="1"/>
  <c r="AB81" i="1"/>
  <c r="Y81" i="1"/>
  <c r="V81" i="1"/>
  <c r="S81" i="1"/>
  <c r="L81" i="1"/>
  <c r="I81" i="1"/>
  <c r="BD80" i="1"/>
  <c r="BC80" i="1"/>
  <c r="BA80" i="1"/>
  <c r="AX80" i="1"/>
  <c r="AK80" i="1"/>
  <c r="AJ80" i="1"/>
  <c r="AH80" i="1"/>
  <c r="AB80" i="1"/>
  <c r="Y80" i="1"/>
  <c r="V80" i="1"/>
  <c r="S80" i="1"/>
  <c r="L80" i="1"/>
  <c r="I80" i="1"/>
  <c r="BD79" i="1"/>
  <c r="BC79" i="1"/>
  <c r="BA79" i="1"/>
  <c r="AX79" i="1"/>
  <c r="AK79" i="1"/>
  <c r="AH79" i="1"/>
  <c r="AJ79" i="1" s="1"/>
  <c r="AB79" i="1"/>
  <c r="Y79" i="1"/>
  <c r="V79" i="1"/>
  <c r="S79" i="1"/>
  <c r="L79" i="1"/>
  <c r="I79" i="1"/>
  <c r="BD78" i="1"/>
  <c r="BC78" i="1"/>
  <c r="BA78" i="1"/>
  <c r="AX78" i="1"/>
  <c r="AK78" i="1"/>
  <c r="AH78" i="1"/>
  <c r="AJ78" i="1" s="1"/>
  <c r="AB78" i="1"/>
  <c r="Y78" i="1"/>
  <c r="V78" i="1"/>
  <c r="S78" i="1"/>
  <c r="L78" i="1"/>
  <c r="I78" i="1"/>
  <c r="BD77" i="1"/>
  <c r="BC77" i="1"/>
  <c r="BA77" i="1"/>
  <c r="AX77" i="1"/>
  <c r="AK77" i="1"/>
  <c r="AH77" i="1"/>
  <c r="AJ77" i="1" s="1"/>
  <c r="AB77" i="1"/>
  <c r="Y77" i="1"/>
  <c r="V77" i="1"/>
  <c r="S77" i="1"/>
  <c r="L77" i="1"/>
  <c r="I77" i="1"/>
  <c r="BD76" i="1"/>
  <c r="BC76" i="1"/>
  <c r="BA76" i="1"/>
  <c r="AX76" i="1"/>
  <c r="AK76" i="1"/>
  <c r="AH76" i="1"/>
  <c r="AJ76" i="1" s="1"/>
  <c r="AB76" i="1"/>
  <c r="Y76" i="1"/>
  <c r="V76" i="1"/>
  <c r="S76" i="1"/>
  <c r="L76" i="1"/>
  <c r="I76" i="1"/>
  <c r="BD75" i="1"/>
  <c r="BC75" i="1"/>
  <c r="BA75" i="1"/>
  <c r="AX75" i="1"/>
  <c r="AK75" i="1"/>
  <c r="AH75" i="1"/>
  <c r="AJ75" i="1" s="1"/>
  <c r="AB75" i="1"/>
  <c r="Y75" i="1"/>
  <c r="V75" i="1"/>
  <c r="S75" i="1"/>
  <c r="L75" i="1"/>
  <c r="I75" i="1"/>
  <c r="BD74" i="1"/>
  <c r="BC74" i="1"/>
  <c r="BA74" i="1"/>
  <c r="AX74" i="1"/>
  <c r="AK74" i="1"/>
  <c r="AH74" i="1"/>
  <c r="AJ74" i="1" s="1"/>
  <c r="AB74" i="1"/>
  <c r="Y74" i="1"/>
  <c r="V74" i="1"/>
  <c r="S74" i="1"/>
  <c r="L74" i="1"/>
  <c r="I74" i="1"/>
  <c r="BD73" i="1"/>
  <c r="BC73" i="1"/>
  <c r="BA73" i="1"/>
  <c r="AX73" i="1"/>
  <c r="AK73" i="1"/>
  <c r="AH73" i="1"/>
  <c r="AJ73" i="1" s="1"/>
  <c r="AB73" i="1"/>
  <c r="Y73" i="1"/>
  <c r="V73" i="1"/>
  <c r="S73" i="1"/>
  <c r="L73" i="1"/>
  <c r="I73" i="1"/>
  <c r="BD72" i="1"/>
  <c r="BC72" i="1"/>
  <c r="BA72" i="1"/>
  <c r="AX72" i="1"/>
  <c r="AK72" i="1"/>
  <c r="AH72" i="1"/>
  <c r="AJ72" i="1" s="1"/>
  <c r="AB72" i="1"/>
  <c r="Y72" i="1"/>
  <c r="V72" i="1"/>
  <c r="S72" i="1"/>
  <c r="L72" i="1"/>
  <c r="I72" i="1"/>
  <c r="BD71" i="1"/>
  <c r="BC71" i="1"/>
  <c r="BA71" i="1"/>
  <c r="AX71" i="1"/>
  <c r="AK71" i="1"/>
  <c r="AH71" i="1"/>
  <c r="AJ71" i="1" s="1"/>
  <c r="AZ71" i="1" s="1"/>
  <c r="AB71" i="1"/>
  <c r="Y71" i="1"/>
  <c r="V71" i="1"/>
  <c r="S71" i="1"/>
  <c r="L71" i="1"/>
  <c r="I71" i="1"/>
  <c r="BD70" i="1"/>
  <c r="BC70" i="1"/>
  <c r="BA70" i="1"/>
  <c r="AX70" i="1"/>
  <c r="AK70" i="1"/>
  <c r="AH70" i="1"/>
  <c r="AJ70" i="1" s="1"/>
  <c r="AZ70" i="1" s="1"/>
  <c r="AB70" i="1"/>
  <c r="Y70" i="1"/>
  <c r="V70" i="1"/>
  <c r="S70" i="1"/>
  <c r="L70" i="1"/>
  <c r="I70" i="1"/>
  <c r="BD69" i="1"/>
  <c r="BC69" i="1"/>
  <c r="BA69" i="1"/>
  <c r="AX69" i="1"/>
  <c r="AK69" i="1"/>
  <c r="AH69" i="1"/>
  <c r="AJ69" i="1" s="1"/>
  <c r="AZ69" i="1" s="1"/>
  <c r="AB69" i="1"/>
  <c r="Y69" i="1"/>
  <c r="V69" i="1"/>
  <c r="S69" i="1"/>
  <c r="L69" i="1"/>
  <c r="I69" i="1"/>
  <c r="BD68" i="1"/>
  <c r="BC68" i="1"/>
  <c r="BA68" i="1"/>
  <c r="AX68" i="1"/>
  <c r="AK68" i="1"/>
  <c r="AH68" i="1"/>
  <c r="AJ68" i="1" s="1"/>
  <c r="AB68" i="1"/>
  <c r="Y68" i="1"/>
  <c r="V68" i="1"/>
  <c r="S68" i="1"/>
  <c r="L68" i="1"/>
  <c r="I68" i="1"/>
  <c r="BD67" i="1"/>
  <c r="BC67" i="1"/>
  <c r="BA67" i="1"/>
  <c r="AX67" i="1"/>
  <c r="AK67" i="1"/>
  <c r="AH67" i="1"/>
  <c r="AJ67" i="1" s="1"/>
  <c r="AZ67" i="1" s="1"/>
  <c r="AB67" i="1"/>
  <c r="Y67" i="1"/>
  <c r="V67" i="1"/>
  <c r="S67" i="1"/>
  <c r="L67" i="1"/>
  <c r="I67" i="1"/>
  <c r="BD66" i="1"/>
  <c r="BC66" i="1"/>
  <c r="BA66" i="1"/>
  <c r="AX66" i="1"/>
  <c r="AK66" i="1"/>
  <c r="AH66" i="1"/>
  <c r="AJ66" i="1" s="1"/>
  <c r="AZ66" i="1" s="1"/>
  <c r="AB66" i="1"/>
  <c r="Y66" i="1"/>
  <c r="V66" i="1"/>
  <c r="S66" i="1"/>
  <c r="L66" i="1"/>
  <c r="I66" i="1"/>
  <c r="BD65" i="1"/>
  <c r="BC65" i="1"/>
  <c r="BA65" i="1"/>
  <c r="AX65" i="1"/>
  <c r="AK65" i="1"/>
  <c r="AH65" i="1"/>
  <c r="AJ65" i="1" s="1"/>
  <c r="AZ65" i="1" s="1"/>
  <c r="AB65" i="1"/>
  <c r="Y65" i="1"/>
  <c r="V65" i="1"/>
  <c r="S65" i="1"/>
  <c r="L65" i="1"/>
  <c r="I65" i="1"/>
  <c r="BD64" i="1"/>
  <c r="BC64" i="1"/>
  <c r="BA64" i="1"/>
  <c r="AX64" i="1"/>
  <c r="AK64" i="1"/>
  <c r="AH64" i="1"/>
  <c r="AJ64" i="1" s="1"/>
  <c r="AZ64" i="1" s="1"/>
  <c r="AB64" i="1"/>
  <c r="Y64" i="1"/>
  <c r="V64" i="1"/>
  <c r="S64" i="1"/>
  <c r="L64" i="1"/>
  <c r="I64" i="1"/>
  <c r="BD63" i="1"/>
  <c r="BC63" i="1"/>
  <c r="BA63" i="1"/>
  <c r="AX63" i="1"/>
  <c r="AK63" i="1"/>
  <c r="AH63" i="1"/>
  <c r="AJ63" i="1" s="1"/>
  <c r="AZ63" i="1" s="1"/>
  <c r="AB63" i="1"/>
  <c r="Y63" i="1"/>
  <c r="V63" i="1"/>
  <c r="S63" i="1"/>
  <c r="L63" i="1"/>
  <c r="I63" i="1"/>
  <c r="BD62" i="1"/>
  <c r="BC62" i="1"/>
  <c r="BA62" i="1"/>
  <c r="AX62" i="1"/>
  <c r="AK62" i="1"/>
  <c r="AH62" i="1"/>
  <c r="AJ62" i="1" s="1"/>
  <c r="AZ62" i="1" s="1"/>
  <c r="AB62" i="1"/>
  <c r="Y62" i="1"/>
  <c r="V62" i="1"/>
  <c r="S62" i="1"/>
  <c r="L62" i="1"/>
  <c r="I62" i="1"/>
  <c r="BD61" i="1"/>
  <c r="BC61" i="1"/>
  <c r="BA61" i="1"/>
  <c r="AX61" i="1"/>
  <c r="AK61" i="1"/>
  <c r="AH61" i="1"/>
  <c r="AJ61" i="1" s="1"/>
  <c r="AZ61" i="1" s="1"/>
  <c r="AB61" i="1"/>
  <c r="Y61" i="1"/>
  <c r="V61" i="1"/>
  <c r="S61" i="1"/>
  <c r="L61" i="1"/>
  <c r="I61" i="1"/>
  <c r="BD60" i="1"/>
  <c r="BC60" i="1"/>
  <c r="BA60" i="1"/>
  <c r="AX60" i="1"/>
  <c r="AK60" i="1"/>
  <c r="AJ60" i="1"/>
  <c r="AH60" i="1"/>
  <c r="AB60" i="1"/>
  <c r="Y60" i="1"/>
  <c r="V60" i="1"/>
  <c r="S60" i="1"/>
  <c r="L60" i="1"/>
  <c r="I60" i="1"/>
  <c r="BD59" i="1"/>
  <c r="BC59" i="1"/>
  <c r="BA59" i="1"/>
  <c r="AX59" i="1"/>
  <c r="AK59" i="1"/>
  <c r="AH59" i="1"/>
  <c r="AJ59" i="1" s="1"/>
  <c r="AB59" i="1"/>
  <c r="Y59" i="1"/>
  <c r="V59" i="1"/>
  <c r="S59" i="1"/>
  <c r="L59" i="1"/>
  <c r="I59" i="1"/>
  <c r="BD58" i="1"/>
  <c r="BC58" i="1"/>
  <c r="BA58" i="1"/>
  <c r="AX58" i="1"/>
  <c r="AK58" i="1"/>
  <c r="AH58" i="1"/>
  <c r="AJ58" i="1" s="1"/>
  <c r="AB58" i="1"/>
  <c r="Y58" i="1"/>
  <c r="V58" i="1"/>
  <c r="S58" i="1"/>
  <c r="L58" i="1"/>
  <c r="I58" i="1"/>
  <c r="BD57" i="1"/>
  <c r="BC57" i="1"/>
  <c r="BA57" i="1"/>
  <c r="AX57" i="1"/>
  <c r="AK57" i="1"/>
  <c r="AH57" i="1"/>
  <c r="AJ57" i="1" s="1"/>
  <c r="AB57" i="1"/>
  <c r="Y57" i="1"/>
  <c r="V57" i="1"/>
  <c r="S57" i="1"/>
  <c r="L57" i="1"/>
  <c r="I57" i="1"/>
  <c r="BD56" i="1"/>
  <c r="BC56" i="1"/>
  <c r="BA56" i="1"/>
  <c r="AX56" i="1"/>
  <c r="AK56" i="1"/>
  <c r="AJ56" i="1"/>
  <c r="AH56" i="1"/>
  <c r="AB56" i="1"/>
  <c r="Y56" i="1"/>
  <c r="V56" i="1"/>
  <c r="S56" i="1"/>
  <c r="L56" i="1"/>
  <c r="I56" i="1"/>
  <c r="BD55" i="1"/>
  <c r="BC55" i="1"/>
  <c r="BA55" i="1"/>
  <c r="AX55" i="1"/>
  <c r="AK55" i="1"/>
  <c r="AH55" i="1"/>
  <c r="AJ55" i="1" s="1"/>
  <c r="AB55" i="1"/>
  <c r="Y55" i="1"/>
  <c r="V55" i="1"/>
  <c r="L55" i="1"/>
  <c r="I55" i="1"/>
  <c r="BD54" i="1"/>
  <c r="BC54" i="1"/>
  <c r="BA54" i="1"/>
  <c r="AX54" i="1"/>
  <c r="AK54" i="1"/>
  <c r="AH54" i="1"/>
  <c r="AJ54" i="1" s="1"/>
  <c r="AB54" i="1"/>
  <c r="Y54" i="1"/>
  <c r="V54" i="1"/>
  <c r="S54" i="1"/>
  <c r="L54" i="1"/>
  <c r="I54" i="1"/>
  <c r="BD53" i="1"/>
  <c r="BC53" i="1"/>
  <c r="BA53" i="1"/>
  <c r="AX53" i="1"/>
  <c r="AK53" i="1"/>
  <c r="AH53" i="1"/>
  <c r="AJ53" i="1" s="1"/>
  <c r="AB53" i="1"/>
  <c r="Y53" i="1"/>
  <c r="V53" i="1"/>
  <c r="S53" i="1"/>
  <c r="L53" i="1"/>
  <c r="I53" i="1"/>
  <c r="BD52" i="1"/>
  <c r="BC52" i="1"/>
  <c r="BA52" i="1"/>
  <c r="AX52" i="1"/>
  <c r="AK52" i="1"/>
  <c r="AH52" i="1"/>
  <c r="AJ52" i="1" s="1"/>
  <c r="AZ52" i="1" s="1"/>
  <c r="AB52" i="1"/>
  <c r="Y52" i="1"/>
  <c r="V52" i="1"/>
  <c r="S52" i="1"/>
  <c r="L52" i="1"/>
  <c r="I52" i="1"/>
  <c r="BD51" i="1"/>
  <c r="BC51" i="1"/>
  <c r="BA51" i="1"/>
  <c r="AX51" i="1"/>
  <c r="AK51" i="1"/>
  <c r="AH51" i="1"/>
  <c r="AJ51" i="1" s="1"/>
  <c r="AZ51" i="1" s="1"/>
  <c r="AB51" i="1"/>
  <c r="Y51" i="1"/>
  <c r="V51" i="1"/>
  <c r="S51" i="1"/>
  <c r="L51" i="1"/>
  <c r="I51" i="1"/>
  <c r="BD50" i="1"/>
  <c r="BC50" i="1"/>
  <c r="BA50" i="1"/>
  <c r="AX50" i="1"/>
  <c r="AK50" i="1"/>
  <c r="AH50" i="1"/>
  <c r="AJ50" i="1" s="1"/>
  <c r="AZ50" i="1" s="1"/>
  <c r="AB50" i="1"/>
  <c r="Y50" i="1"/>
  <c r="V50" i="1"/>
  <c r="L50" i="1"/>
  <c r="I50" i="1"/>
  <c r="BD49" i="1"/>
  <c r="BC49" i="1"/>
  <c r="BA49" i="1"/>
  <c r="AX49" i="1"/>
  <c r="AK49" i="1"/>
  <c r="AH49" i="1"/>
  <c r="AJ49" i="1" s="1"/>
  <c r="AZ49" i="1" s="1"/>
  <c r="AB49" i="1"/>
  <c r="Y49" i="1"/>
  <c r="V49" i="1"/>
  <c r="S49" i="1"/>
  <c r="L49" i="1"/>
  <c r="I49" i="1"/>
  <c r="BD48" i="1"/>
  <c r="BC48" i="1"/>
  <c r="BA48" i="1"/>
  <c r="AX48" i="1"/>
  <c r="AK48" i="1"/>
  <c r="AH48" i="1"/>
  <c r="AJ48" i="1" s="1"/>
  <c r="AZ48" i="1" s="1"/>
  <c r="AB48" i="1"/>
  <c r="Y48" i="1"/>
  <c r="V48" i="1"/>
  <c r="S48" i="1"/>
  <c r="L48" i="1"/>
  <c r="I48" i="1"/>
  <c r="BD47" i="1"/>
  <c r="BC47" i="1"/>
  <c r="BA47" i="1"/>
  <c r="AX47" i="1"/>
  <c r="AK47" i="1"/>
  <c r="AJ47" i="1"/>
  <c r="AH47" i="1"/>
  <c r="AB47" i="1"/>
  <c r="Y47" i="1"/>
  <c r="V47" i="1"/>
  <c r="S47" i="1"/>
  <c r="L47" i="1"/>
  <c r="I47" i="1"/>
  <c r="BD46" i="1"/>
  <c r="BC46" i="1"/>
  <c r="BA46" i="1"/>
  <c r="AX46" i="1"/>
  <c r="AK46" i="1"/>
  <c r="AH46" i="1"/>
  <c r="AJ46" i="1" s="1"/>
  <c r="AB46" i="1"/>
  <c r="Y46" i="1"/>
  <c r="V46" i="1"/>
  <c r="S46" i="1"/>
  <c r="L46" i="1"/>
  <c r="I46" i="1"/>
  <c r="BD45" i="1"/>
  <c r="BC45" i="1"/>
  <c r="BA45" i="1"/>
  <c r="AX45" i="1"/>
  <c r="AK45" i="1"/>
  <c r="AH45" i="1"/>
  <c r="AJ45" i="1" s="1"/>
  <c r="AZ45" i="1" s="1"/>
  <c r="AB45" i="1"/>
  <c r="Y45" i="1"/>
  <c r="V45" i="1"/>
  <c r="S45" i="1"/>
  <c r="L45" i="1"/>
  <c r="I45" i="1"/>
  <c r="BD44" i="1"/>
  <c r="BC44" i="1"/>
  <c r="BA44" i="1"/>
  <c r="AX44" i="1"/>
  <c r="AK44" i="1"/>
  <c r="AH44" i="1"/>
  <c r="AJ44" i="1" s="1"/>
  <c r="AB44" i="1"/>
  <c r="Y44" i="1"/>
  <c r="V44" i="1"/>
  <c r="S44" i="1"/>
  <c r="L44" i="1"/>
  <c r="I44" i="1"/>
  <c r="BD43" i="1"/>
  <c r="BC43" i="1"/>
  <c r="BA43" i="1"/>
  <c r="AX43" i="1"/>
  <c r="AK43" i="1"/>
  <c r="AH43" i="1"/>
  <c r="AJ43" i="1" s="1"/>
  <c r="AB43" i="1"/>
  <c r="Y43" i="1"/>
  <c r="V43" i="1"/>
  <c r="S43" i="1"/>
  <c r="L43" i="1"/>
  <c r="I43" i="1"/>
  <c r="BD42" i="1"/>
  <c r="BC42" i="1"/>
  <c r="BA42" i="1"/>
  <c r="AX42" i="1"/>
  <c r="AK42" i="1"/>
  <c r="AJ42" i="1"/>
  <c r="AH42" i="1"/>
  <c r="AB42" i="1"/>
  <c r="Y42" i="1"/>
  <c r="V42" i="1"/>
  <c r="S42" i="1"/>
  <c r="L42" i="1"/>
  <c r="I42" i="1"/>
  <c r="BD41" i="1"/>
  <c r="BC41" i="1"/>
  <c r="BA41" i="1"/>
  <c r="AX41" i="1"/>
  <c r="AK41" i="1"/>
  <c r="AH41" i="1"/>
  <c r="AJ41" i="1" s="1"/>
  <c r="AB41" i="1"/>
  <c r="Y41" i="1"/>
  <c r="V41" i="1"/>
  <c r="S41" i="1"/>
  <c r="L41" i="1"/>
  <c r="I41" i="1"/>
  <c r="BD40" i="1"/>
  <c r="BC40" i="1"/>
  <c r="BA40" i="1"/>
  <c r="AX40" i="1"/>
  <c r="AK40" i="1"/>
  <c r="AH40" i="1"/>
  <c r="AJ40" i="1" s="1"/>
  <c r="AB40" i="1"/>
  <c r="Y40" i="1"/>
  <c r="V40" i="1"/>
  <c r="S40" i="1"/>
  <c r="L40" i="1"/>
  <c r="I40" i="1"/>
  <c r="BD39" i="1"/>
  <c r="BC39" i="1"/>
  <c r="BA39" i="1"/>
  <c r="AX39" i="1"/>
  <c r="AK39" i="1"/>
  <c r="AJ39" i="1"/>
  <c r="AH39" i="1"/>
  <c r="AB39" i="1"/>
  <c r="Y39" i="1"/>
  <c r="V39" i="1"/>
  <c r="S39" i="1"/>
  <c r="L39" i="1"/>
  <c r="I39" i="1"/>
  <c r="BD38" i="1"/>
  <c r="BC38" i="1"/>
  <c r="BA38" i="1"/>
  <c r="AX38" i="1"/>
  <c r="AK38" i="1"/>
  <c r="AH38" i="1"/>
  <c r="AJ38" i="1" s="1"/>
  <c r="AB38" i="1"/>
  <c r="Y38" i="1"/>
  <c r="V38" i="1"/>
  <c r="S38" i="1"/>
  <c r="L38" i="1"/>
  <c r="I38" i="1"/>
  <c r="BD37" i="1"/>
  <c r="BC37" i="1"/>
  <c r="BA37" i="1"/>
  <c r="AX37" i="1"/>
  <c r="AK37" i="1"/>
  <c r="AH37" i="1"/>
  <c r="AJ37" i="1" s="1"/>
  <c r="AB37" i="1"/>
  <c r="Y37" i="1"/>
  <c r="V37" i="1"/>
  <c r="S37" i="1"/>
  <c r="L37" i="1"/>
  <c r="I37" i="1"/>
  <c r="BD36" i="1"/>
  <c r="BC36" i="1"/>
  <c r="BA36" i="1"/>
  <c r="AX36" i="1"/>
  <c r="AK36" i="1"/>
  <c r="AH36" i="1"/>
  <c r="AJ36" i="1" s="1"/>
  <c r="AB36" i="1"/>
  <c r="Y36" i="1"/>
  <c r="V36" i="1"/>
  <c r="S36" i="1"/>
  <c r="L36" i="1"/>
  <c r="I36" i="1"/>
  <c r="BD35" i="1"/>
  <c r="BC35" i="1"/>
  <c r="BA35" i="1"/>
  <c r="AX35" i="1"/>
  <c r="AK35" i="1"/>
  <c r="AH35" i="1"/>
  <c r="AJ35" i="1" s="1"/>
  <c r="AB35" i="1"/>
  <c r="Y35" i="1"/>
  <c r="V35" i="1"/>
  <c r="S35" i="1"/>
  <c r="L35" i="1"/>
  <c r="I35" i="1"/>
  <c r="BD34" i="1"/>
  <c r="BC34" i="1"/>
  <c r="BA34" i="1"/>
  <c r="AX34" i="1"/>
  <c r="AK34" i="1"/>
  <c r="AH34" i="1"/>
  <c r="AJ34" i="1" s="1"/>
  <c r="AB34" i="1"/>
  <c r="Y34" i="1"/>
  <c r="V34" i="1"/>
  <c r="S34" i="1"/>
  <c r="L34" i="1"/>
  <c r="I34" i="1"/>
  <c r="BD33" i="1"/>
  <c r="BC33" i="1"/>
  <c r="BA33" i="1"/>
  <c r="AX33" i="1"/>
  <c r="AK33" i="1"/>
  <c r="AH33" i="1"/>
  <c r="AJ33" i="1" s="1"/>
  <c r="AZ33" i="1" s="1"/>
  <c r="AB33" i="1"/>
  <c r="Y33" i="1"/>
  <c r="V33" i="1"/>
  <c r="S33" i="1"/>
  <c r="L33" i="1"/>
  <c r="I33" i="1"/>
  <c r="BD32" i="1"/>
  <c r="BC32" i="1"/>
  <c r="BA32" i="1"/>
  <c r="AX32" i="1"/>
  <c r="AK32" i="1"/>
  <c r="AH32" i="1"/>
  <c r="AJ32" i="1" s="1"/>
  <c r="AZ32" i="1" s="1"/>
  <c r="AB32" i="1"/>
  <c r="Y32" i="1"/>
  <c r="V32" i="1"/>
  <c r="S32" i="1"/>
  <c r="L32" i="1"/>
  <c r="I32" i="1"/>
  <c r="BD31" i="1"/>
  <c r="BC31" i="1"/>
  <c r="BA31" i="1"/>
  <c r="AX31" i="1"/>
  <c r="AK31" i="1"/>
  <c r="AH31" i="1"/>
  <c r="AJ31" i="1" s="1"/>
  <c r="AB31" i="1"/>
  <c r="Y31" i="1"/>
  <c r="V31" i="1"/>
  <c r="S31" i="1"/>
  <c r="L31" i="1"/>
  <c r="I31" i="1"/>
  <c r="BD30" i="1"/>
  <c r="BC30" i="1"/>
  <c r="BA30" i="1"/>
  <c r="AX30" i="1"/>
  <c r="AK30" i="1"/>
  <c r="AH30" i="1"/>
  <c r="AJ30" i="1" s="1"/>
  <c r="AB30" i="1"/>
  <c r="Y30" i="1"/>
  <c r="V30" i="1"/>
  <c r="S30" i="1"/>
  <c r="L30" i="1"/>
  <c r="I30" i="1"/>
  <c r="BD29" i="1"/>
  <c r="BC29" i="1"/>
  <c r="BA29" i="1"/>
  <c r="AX29" i="1"/>
  <c r="AK29" i="1"/>
  <c r="AH29" i="1"/>
  <c r="AJ29" i="1" s="1"/>
  <c r="AZ29" i="1" s="1"/>
  <c r="AB29" i="1"/>
  <c r="Y29" i="1"/>
  <c r="V29" i="1"/>
  <c r="S29" i="1"/>
  <c r="L29" i="1"/>
  <c r="I29" i="1"/>
  <c r="BD28" i="1"/>
  <c r="BC28" i="1"/>
  <c r="BA28" i="1"/>
  <c r="AX28" i="1"/>
  <c r="AK28" i="1"/>
  <c r="AH28" i="1"/>
  <c r="AJ28" i="1" s="1"/>
  <c r="AB28" i="1"/>
  <c r="Y28" i="1"/>
  <c r="V28" i="1"/>
  <c r="S28" i="1"/>
  <c r="L28" i="1"/>
  <c r="I28" i="1"/>
  <c r="BD27" i="1"/>
  <c r="BC27" i="1"/>
  <c r="BA27" i="1"/>
  <c r="AX27" i="1"/>
  <c r="AK27" i="1"/>
  <c r="AH27" i="1"/>
  <c r="AJ27" i="1" s="1"/>
  <c r="AZ27" i="1" s="1"/>
  <c r="AB27" i="1"/>
  <c r="Y27" i="1"/>
  <c r="V27" i="1"/>
  <c r="S27" i="1"/>
  <c r="L27" i="1"/>
  <c r="I27" i="1"/>
  <c r="BD26" i="1"/>
  <c r="BC26" i="1"/>
  <c r="BA26" i="1"/>
  <c r="AX26" i="1"/>
  <c r="AK26" i="1"/>
  <c r="AJ26" i="1"/>
  <c r="AZ26" i="1" s="1"/>
  <c r="AH26" i="1"/>
  <c r="AB26" i="1"/>
  <c r="Y26" i="1"/>
  <c r="V26" i="1"/>
  <c r="S26" i="1"/>
  <c r="L26" i="1"/>
  <c r="I26" i="1"/>
  <c r="BD25" i="1"/>
  <c r="BC25" i="1"/>
  <c r="BA25" i="1"/>
  <c r="AX25" i="1"/>
  <c r="AK25" i="1"/>
  <c r="AH25" i="1"/>
  <c r="AJ25" i="1" s="1"/>
  <c r="AB25" i="1"/>
  <c r="Y25" i="1"/>
  <c r="V25" i="1"/>
  <c r="S25" i="1"/>
  <c r="L25" i="1"/>
  <c r="I25" i="1"/>
  <c r="BD24" i="1"/>
  <c r="BC24" i="1"/>
  <c r="BA24" i="1"/>
  <c r="AX24" i="1"/>
  <c r="AK24" i="1"/>
  <c r="AH24" i="1"/>
  <c r="AJ24" i="1" s="1"/>
  <c r="AB24" i="1"/>
  <c r="Y24" i="1"/>
  <c r="V24" i="1"/>
  <c r="S24" i="1"/>
  <c r="L24" i="1"/>
  <c r="I24" i="1"/>
  <c r="BD23" i="1"/>
  <c r="BC23" i="1"/>
  <c r="BA23" i="1"/>
  <c r="AX23" i="1"/>
  <c r="AK23" i="1"/>
  <c r="AH23" i="1"/>
  <c r="AJ23" i="1" s="1"/>
  <c r="AB23" i="1"/>
  <c r="Y23" i="1"/>
  <c r="V23" i="1"/>
  <c r="S23" i="1"/>
  <c r="L23" i="1"/>
  <c r="I23" i="1"/>
  <c r="BD22" i="1"/>
  <c r="BC22" i="1"/>
  <c r="BA22" i="1"/>
  <c r="AX22" i="1"/>
  <c r="AK22" i="1"/>
  <c r="AH22" i="1"/>
  <c r="AJ22" i="1" s="1"/>
  <c r="AB22" i="1"/>
  <c r="Y22" i="1"/>
  <c r="V22" i="1"/>
  <c r="S22" i="1"/>
  <c r="L22" i="1"/>
  <c r="I22" i="1"/>
  <c r="BD21" i="1"/>
  <c r="BC21" i="1"/>
  <c r="BA21" i="1"/>
  <c r="AX21" i="1"/>
  <c r="AK21" i="1"/>
  <c r="AJ21" i="1"/>
  <c r="AH21" i="1"/>
  <c r="AB21" i="1"/>
  <c r="Y21" i="1"/>
  <c r="V21" i="1"/>
  <c r="S21" i="1"/>
  <c r="L21" i="1"/>
  <c r="I21" i="1"/>
  <c r="BD20" i="1"/>
  <c r="BC20" i="1"/>
  <c r="BA20" i="1"/>
  <c r="AX20" i="1"/>
  <c r="AK20" i="1"/>
  <c r="AH20" i="1"/>
  <c r="AJ20" i="1" s="1"/>
  <c r="AB20" i="1"/>
  <c r="Y20" i="1"/>
  <c r="V20" i="1"/>
  <c r="S20" i="1"/>
  <c r="L20" i="1"/>
  <c r="I20" i="1"/>
  <c r="BD19" i="1"/>
  <c r="BC19" i="1"/>
  <c r="BA19" i="1"/>
  <c r="AX19" i="1"/>
  <c r="AK19" i="1"/>
  <c r="AH19" i="1"/>
  <c r="AJ19" i="1" s="1"/>
  <c r="AB19" i="1"/>
  <c r="Y19" i="1"/>
  <c r="V19" i="1"/>
  <c r="S19" i="1"/>
  <c r="L19" i="1"/>
  <c r="I19" i="1"/>
  <c r="BD18" i="1"/>
  <c r="BC18" i="1"/>
  <c r="BA18" i="1"/>
  <c r="AX18" i="1"/>
  <c r="AK18" i="1"/>
  <c r="AH18" i="1"/>
  <c r="AJ18" i="1" s="1"/>
  <c r="AB18" i="1"/>
  <c r="Y18" i="1"/>
  <c r="V18" i="1"/>
  <c r="S18" i="1"/>
  <c r="L18" i="1"/>
  <c r="I18" i="1"/>
  <c r="BD17" i="1"/>
  <c r="BC17" i="1"/>
  <c r="BA17" i="1"/>
  <c r="AX17" i="1"/>
  <c r="AK17" i="1"/>
  <c r="AH17" i="1"/>
  <c r="AJ17" i="1" s="1"/>
  <c r="AB17" i="1"/>
  <c r="Y17" i="1"/>
  <c r="V17" i="1"/>
  <c r="S17" i="1"/>
  <c r="L17" i="1"/>
  <c r="I17" i="1"/>
  <c r="BD16" i="1"/>
  <c r="BC16" i="1"/>
  <c r="BA16" i="1"/>
  <c r="AX16" i="1"/>
  <c r="AK16" i="1"/>
  <c r="AH16" i="1"/>
  <c r="AJ16" i="1" s="1"/>
  <c r="AB16" i="1"/>
  <c r="Y16" i="1"/>
  <c r="V16" i="1"/>
  <c r="S16" i="1"/>
  <c r="L16" i="1"/>
  <c r="I16" i="1"/>
  <c r="BD15" i="1"/>
  <c r="BC15" i="1"/>
  <c r="BA15" i="1"/>
  <c r="AX15" i="1"/>
  <c r="AK15" i="1"/>
  <c r="AH15" i="1"/>
  <c r="AJ15" i="1" s="1"/>
  <c r="AB15" i="1"/>
  <c r="Y15" i="1"/>
  <c r="V15" i="1"/>
  <c r="S15" i="1"/>
  <c r="L15" i="1"/>
  <c r="I15" i="1"/>
  <c r="BD14" i="1"/>
  <c r="BC14" i="1"/>
  <c r="BA14" i="1"/>
  <c r="AX14" i="1"/>
  <c r="AK14" i="1"/>
  <c r="AH14" i="1"/>
  <c r="AJ14" i="1" s="1"/>
  <c r="AB14" i="1"/>
  <c r="Y14" i="1"/>
  <c r="V14" i="1"/>
  <c r="S14" i="1"/>
  <c r="L14" i="1"/>
  <c r="I14" i="1"/>
  <c r="BD13" i="1"/>
  <c r="BC13" i="1"/>
  <c r="BA13" i="1"/>
  <c r="AX13" i="1"/>
  <c r="AK13" i="1"/>
  <c r="AH13" i="1"/>
  <c r="AJ13" i="1" s="1"/>
  <c r="AZ13" i="1" s="1"/>
  <c r="AB13" i="1"/>
  <c r="Y13" i="1"/>
  <c r="V13" i="1"/>
  <c r="S13" i="1"/>
  <c r="L13" i="1"/>
  <c r="I13" i="1"/>
  <c r="BD12" i="1"/>
  <c r="BC12" i="1"/>
  <c r="BA12" i="1"/>
  <c r="AX12" i="1"/>
  <c r="AK12" i="1"/>
  <c r="AH12" i="1"/>
  <c r="AJ12" i="1" s="1"/>
  <c r="AZ12" i="1" s="1"/>
  <c r="AB12" i="1"/>
  <c r="Y12" i="1"/>
  <c r="V12" i="1"/>
  <c r="S12" i="1"/>
  <c r="L12" i="1"/>
  <c r="I12" i="1"/>
  <c r="BD11" i="1"/>
  <c r="BC11" i="1"/>
  <c r="BA11" i="1"/>
  <c r="AX11" i="1"/>
  <c r="AK11" i="1"/>
  <c r="AH11" i="1"/>
  <c r="AJ11" i="1" s="1"/>
  <c r="AB11" i="1"/>
  <c r="Y11" i="1"/>
  <c r="V11" i="1"/>
  <c r="S11" i="1"/>
  <c r="L11" i="1"/>
  <c r="I11" i="1"/>
  <c r="BD10" i="1"/>
  <c r="BC10" i="1"/>
  <c r="BA10" i="1"/>
  <c r="AX10" i="1"/>
  <c r="AK10" i="1"/>
  <c r="AH10" i="1"/>
  <c r="AJ10" i="1" s="1"/>
  <c r="AB10" i="1"/>
  <c r="Y10" i="1"/>
  <c r="V10" i="1"/>
  <c r="S10" i="1"/>
  <c r="L10" i="1"/>
  <c r="I10" i="1"/>
  <c r="BD9" i="1"/>
  <c r="BC9" i="1"/>
  <c r="BA9" i="1"/>
  <c r="AX9" i="1"/>
  <c r="AK9" i="1"/>
  <c r="AH9" i="1"/>
  <c r="AJ9" i="1" s="1"/>
  <c r="AB9" i="1"/>
  <c r="Y9" i="1"/>
  <c r="V9" i="1"/>
  <c r="S9" i="1"/>
  <c r="L9" i="1"/>
  <c r="I9" i="1"/>
  <c r="BD8" i="1"/>
  <c r="BC8" i="1"/>
  <c r="BA8" i="1"/>
  <c r="AX8" i="1"/>
  <c r="AK8" i="1"/>
  <c r="AH8" i="1"/>
  <c r="AJ8" i="1" s="1"/>
  <c r="AZ8" i="1" s="1"/>
  <c r="AB8" i="1"/>
  <c r="Y8" i="1"/>
  <c r="V8" i="1"/>
  <c r="S8" i="1"/>
  <c r="L8" i="1"/>
  <c r="I8" i="1"/>
  <c r="BD7" i="1"/>
  <c r="BC7" i="1"/>
  <c r="BA7" i="1"/>
  <c r="AX7" i="1"/>
  <c r="AK7" i="1"/>
  <c r="AH7" i="1"/>
  <c r="AJ7" i="1" s="1"/>
  <c r="AZ7" i="1" s="1"/>
  <c r="AB7" i="1"/>
  <c r="Y7" i="1"/>
  <c r="V7" i="1"/>
  <c r="S7" i="1"/>
  <c r="L7" i="1"/>
  <c r="I7" i="1"/>
  <c r="BD6" i="1"/>
  <c r="BC6" i="1"/>
  <c r="BA6" i="1"/>
  <c r="AX6" i="1"/>
  <c r="AH6" i="1"/>
  <c r="AJ6" i="1" s="1"/>
  <c r="AZ6" i="1" s="1"/>
  <c r="AB6" i="1"/>
  <c r="Y6" i="1"/>
  <c r="V6" i="1"/>
  <c r="S6" i="1"/>
  <c r="L6" i="1"/>
  <c r="I6" i="1"/>
  <c r="AZ21" i="1" l="1"/>
  <c r="AZ22" i="1"/>
  <c r="AZ24" i="1"/>
  <c r="AZ25" i="1"/>
  <c r="AZ40" i="1"/>
  <c r="AZ41" i="1"/>
  <c r="AZ55" i="1"/>
  <c r="AZ73" i="1"/>
  <c r="AZ74" i="1"/>
  <c r="AZ75" i="1"/>
  <c r="AZ77" i="1"/>
  <c r="AZ79" i="1"/>
  <c r="AZ56" i="1"/>
  <c r="AZ57" i="1"/>
  <c r="AZ58" i="1"/>
  <c r="AZ59" i="1"/>
  <c r="AZ81" i="1"/>
  <c r="AZ82" i="1"/>
  <c r="AZ83" i="1"/>
  <c r="AZ85" i="1"/>
  <c r="AZ86" i="1"/>
  <c r="AZ87" i="1"/>
  <c r="AZ14" i="1"/>
  <c r="AZ15" i="1"/>
  <c r="AZ16" i="1"/>
  <c r="AZ18" i="1"/>
  <c r="AZ20" i="1"/>
  <c r="AZ37" i="1"/>
  <c r="AZ38" i="1"/>
  <c r="AZ10" i="1"/>
  <c r="AZ30" i="1"/>
  <c r="AZ46" i="1"/>
  <c r="AZ53" i="1"/>
  <c r="AZ54" i="1"/>
  <c r="AZ23" i="1"/>
  <c r="AZ11" i="1"/>
  <c r="AZ19" i="1"/>
  <c r="AZ28" i="1"/>
  <c r="AZ34" i="1"/>
  <c r="AZ35" i="1"/>
  <c r="AZ36" i="1"/>
  <c r="AZ42" i="1"/>
  <c r="AZ43" i="1"/>
  <c r="AZ44" i="1"/>
  <c r="AZ78" i="1"/>
  <c r="AZ72" i="1"/>
  <c r="AZ80" i="1"/>
  <c r="AZ88" i="1"/>
  <c r="AZ9" i="1"/>
  <c r="AZ17" i="1"/>
  <c r="AZ31" i="1"/>
  <c r="AZ39" i="1"/>
  <c r="AZ47" i="1"/>
  <c r="AZ60" i="1"/>
  <c r="AZ68" i="1"/>
  <c r="AZ76" i="1"/>
  <c r="AZ84" i="1"/>
</calcChain>
</file>

<file path=xl/comments1.xml><?xml version="1.0" encoding="utf-8"?>
<comments xmlns="http://schemas.openxmlformats.org/spreadsheetml/2006/main">
  <authors>
    <author>CDRRMO-User</author>
  </authors>
  <commentList>
    <comment ref="J6" authorId="0">
      <text>
        <r>
          <rPr>
            <b/>
            <sz val="9"/>
            <color indexed="81"/>
            <rFont val="Tahoma"/>
            <family val="2"/>
          </rPr>
          <t>CDRRMO-User:</t>
        </r>
        <r>
          <rPr>
            <sz val="9"/>
            <color indexed="81"/>
            <rFont val="Tahoma"/>
            <family val="2"/>
          </rPr>
          <t xml:space="preserve">
</t>
        </r>
      </text>
    </comment>
  </commentList>
</comments>
</file>

<file path=xl/sharedStrings.xml><?xml version="1.0" encoding="utf-8"?>
<sst xmlns="http://schemas.openxmlformats.org/spreadsheetml/2006/main" count="1014" uniqueCount="267">
  <si>
    <t>SOCIAL SECTOR: POPULATION</t>
  </si>
  <si>
    <t>Climate Variable</t>
  </si>
  <si>
    <t>HAZARD</t>
  </si>
  <si>
    <t>EXPOSURE</t>
  </si>
  <si>
    <t>Summary of Findings (Exposure)</t>
  </si>
  <si>
    <t>SENSITIVITY</t>
  </si>
  <si>
    <t>Summary of Findings (Sensitivity)</t>
  </si>
  <si>
    <t>Degree of Impact</t>
  </si>
  <si>
    <t>ADAPTIVE CAPACITY</t>
  </si>
  <si>
    <t>Summary of Findings (Adaptive Capacity)</t>
  </si>
  <si>
    <t>Vulnerability Score</t>
  </si>
  <si>
    <t>Vulnerabilty Category</t>
  </si>
  <si>
    <t>Severity of Consequence Score</t>
  </si>
  <si>
    <t>Risk Score</t>
  </si>
  <si>
    <t>Risk Category</t>
  </si>
  <si>
    <t>Hazard</t>
  </si>
  <si>
    <t>Likelihood of Occurrence</t>
  </si>
  <si>
    <t>Magnitude or Depth</t>
  </si>
  <si>
    <t>Geographical Area or Ecosystem</t>
  </si>
  <si>
    <t>Barangay</t>
  </si>
  <si>
    <t>Residential Area</t>
  </si>
  <si>
    <t>Barangay Population</t>
  </si>
  <si>
    <t>Population Density (pop'n/hectare)</t>
  </si>
  <si>
    <t>Affected Area (hectares)</t>
  </si>
  <si>
    <t>Exposed Population</t>
  </si>
  <si>
    <t>Exposure Percentage</t>
  </si>
  <si>
    <t>Exposure Score</t>
  </si>
  <si>
    <t>Percentage of Informal Settlers</t>
  </si>
  <si>
    <t>Percentage living in dwelling units made from light materials</t>
  </si>
  <si>
    <t>Percentage of young dependents</t>
  </si>
  <si>
    <t>Percentage of old dependents</t>
  </si>
  <si>
    <t>Percentage of persons with disabilities</t>
  </si>
  <si>
    <t>Percentage below poverty threshold</t>
  </si>
  <si>
    <t>Percentage of malnourished individuals</t>
  </si>
  <si>
    <t>Average Sensitivity Score</t>
  </si>
  <si>
    <t>Wealth</t>
  </si>
  <si>
    <t>Technology</t>
  </si>
  <si>
    <t>Infrastructure</t>
  </si>
  <si>
    <t>Information</t>
  </si>
  <si>
    <t>Institutional Governance</t>
  </si>
  <si>
    <t>Social Capital (outside government innitiatives)</t>
  </si>
  <si>
    <t>Ave. Adaptive Capacity</t>
  </si>
  <si>
    <t>(Be consistent with the city-wide hazards)</t>
  </si>
  <si>
    <t>Score (1-6)</t>
  </si>
  <si>
    <t>Estimated Residential Area (hectares)</t>
  </si>
  <si>
    <t>Total Population of barangay</t>
  </si>
  <si>
    <t>Computed Population Density (pop/area)</t>
  </si>
  <si>
    <t>Estimated affected area by hazard</t>
  </si>
  <si>
    <t>Total population exposed (affected area* pop'n density)</t>
  </si>
  <si>
    <t>Affected population divided by total population</t>
  </si>
  <si>
    <t>% living in informal settlements</t>
  </si>
  <si>
    <t>Total no. of poor household</t>
  </si>
  <si>
    <t>No. of poor household living in dwelling units made from light materials</t>
  </si>
  <si>
    <t>% of poor household living in dwelling units made from light materials</t>
  </si>
  <si>
    <t>No. of young dependens</t>
  </si>
  <si>
    <t>%. of young dependens</t>
  </si>
  <si>
    <t>No. of Old Dependents</t>
  </si>
  <si>
    <t>% of  old dependents</t>
  </si>
  <si>
    <t>No. of PWDs</t>
  </si>
  <si>
    <t>% of PWDs</t>
  </si>
  <si>
    <t>% living below poverty threshold</t>
  </si>
  <si>
    <t>% of malnourished individuals</t>
  </si>
  <si>
    <t>Total Sensitivity divided number of indicators</t>
  </si>
  <si>
    <t>Score</t>
  </si>
  <si>
    <t>Category</t>
  </si>
  <si>
    <t>Description</t>
  </si>
  <si>
    <t>Adaptive Capacity Score</t>
  </si>
  <si>
    <t>Adaptive capacity score</t>
  </si>
  <si>
    <t>Total score divided total number of inidicators</t>
  </si>
  <si>
    <t>Degree of Impact divided by adaptive capacity</t>
  </si>
  <si>
    <t>likelihood of occurrence x Severity of Occurrence</t>
  </si>
  <si>
    <t>see Scoring guide</t>
  </si>
  <si>
    <t>Flooding</t>
  </si>
  <si>
    <t>Urban</t>
  </si>
  <si>
    <t>Agao</t>
  </si>
  <si>
    <t>5% Calamity fund             Access to private sectors financial assistance from LGU &amp; DSWD    but has limited access to resources to respond to hazard.</t>
  </si>
  <si>
    <t>Very limited Equipment and facilities for assistance</t>
  </si>
  <si>
    <t>Has available infrastructure such as Concrete roads, Dike, t, Brgy. Hall w/ day care center  , health center building, School but cannot accommodate large number of evacuees during flood</t>
  </si>
  <si>
    <t>Information Education Campaign, Alert Level; communication facilities are in place, but procedures are not yet in place</t>
  </si>
  <si>
    <t>BDRRM                        RESCUE TEAM, Ordinances , laws, Disaster Plan</t>
  </si>
  <si>
    <t xml:space="preserve">There are access to available Emergency Shelter Assistance, availability of emergency response team </t>
  </si>
  <si>
    <t>Lowland</t>
  </si>
  <si>
    <t>Agusan Pequeño</t>
  </si>
  <si>
    <t>Has available infrastructure such as Concrete roads, Dike, covered court, Brgy. Hall, Day care center ,schools, , health center building but cannot accommodate large number of evacuees during flood</t>
  </si>
  <si>
    <t>Ambago</t>
  </si>
  <si>
    <t>Has available infrastructure such as Concrete roads,  covered court, Brgy. Hall, schools, Senior Citizen, Day care centers, health center building but cannot accommodate large number of evacuees during flood</t>
  </si>
  <si>
    <t>Upland</t>
  </si>
  <si>
    <t>Amparo</t>
  </si>
  <si>
    <t>Has available infrastructure such as semi Concrete roads, Mini gym , Brgy. Hall, schools, Day care center , health center building but cannot accommodate large number of evacuees during flood</t>
  </si>
  <si>
    <t>Ampayon</t>
  </si>
  <si>
    <t>Has available infrastructure such as Concrete roads, covered court, Brgy. Hall, schools, Multi Purpose hall, health center building but cannot accommodate large number of evacuees during flood</t>
  </si>
  <si>
    <t>Anticala</t>
  </si>
  <si>
    <t>Has available infrastructure such as Concrete roads, Dike, covered court, Brgy. Hall, schools, Senior Citizen, health center building but cannot accommodate large number of evacuees during flood</t>
  </si>
  <si>
    <t>Antongalon</t>
  </si>
  <si>
    <t>Has available infrastructure such as Concrete roads,  covered court, Brgy. Hall, schools, Senior Citizen, health center building, multi purpose hall but cannot accommodate large number of evacuees during flood</t>
  </si>
  <si>
    <t>Aupagan</t>
  </si>
  <si>
    <t>Has available infrastructure such as covered court, Brgy. Hall, schools,  health center building Day care center, but cannot accommodate large number of evacuees during flood</t>
  </si>
  <si>
    <t>Baan Km. 3</t>
  </si>
  <si>
    <t>Has available infrastructure such as Concrete roads, covered court, Brgy. Hall,Day  care center , schools, Senior Citizen, health center building, Birthing clinic but cannot accommodate large number of evacuees during flood</t>
  </si>
  <si>
    <t xml:space="preserve">Baan Riverside </t>
  </si>
  <si>
    <t>Has available infrastructure such as Concrete roads, basketball court, Brgy. Hall, schools,Day Care Centers, Senior Citizen, health center building but cannot accommodate large number of evacuees during flood</t>
  </si>
  <si>
    <t>Babag</t>
  </si>
  <si>
    <t>Has available infrastructure such as Concrete roads,  covered court, Brgy. Hall, Day Care Center, schools, health center building but cannot accommodate large number of evacuees during flood</t>
  </si>
  <si>
    <t xml:space="preserve">Bading </t>
  </si>
  <si>
    <t>Has available infrastructure such as Concrete roads, Dike, covered court, Brgy. Hall, Day care center ,schools,  health center building but cannot accommodate large number of evacuees during flood</t>
  </si>
  <si>
    <t>Bancasi</t>
  </si>
  <si>
    <t>Has available infrastructure such as Evacuation Center, Concrete roads, covered court, Brgy. Hall, Day care center, Senior Citiizen,health center building, Pilot eacuation center, women''s training center but cannot accommodate large number of evacuees during flood</t>
  </si>
  <si>
    <t>Banza</t>
  </si>
  <si>
    <t>Has available infrastructure such as Concrete roads and bridges, covered court, Brgy. Hall, schools, Day care center Senior Citizen, health center building but cannot accommodate large number of evacuees during flood</t>
  </si>
  <si>
    <t>Baobaoan</t>
  </si>
  <si>
    <t>Has available infrastructure such as Concrete roads, , covered court, Brgy. Hall, schools, Day care center,  Senior Citizen, health center building but cannot accommodate large number of evacuees during flood</t>
  </si>
  <si>
    <t xml:space="preserve">Basag </t>
  </si>
  <si>
    <t>Has available infrastructure such as Concrete roads, Day care center,covered court, Brgy. Hall, schools, Senior Citizen, health center building, women center  but cannot accommodate large number of evacuees during flood</t>
  </si>
  <si>
    <t>Bayanihan</t>
  </si>
  <si>
    <t>Has available infrastructure such as Concrete roads,  covered court, Brgy. Hall, schools, Day care center, health center building but cannot accommodate large number of evacuees during flood</t>
  </si>
  <si>
    <t>Bilay</t>
  </si>
  <si>
    <t>Bitan-agan</t>
  </si>
  <si>
    <t>Has available infrastructure such as Concrete roads,  covered court, Brgy. Hall, Day care center schools, health center building but cannot accommodate large number of evacuees during flood</t>
  </si>
  <si>
    <t>Bit-os</t>
  </si>
  <si>
    <t>Bobon</t>
  </si>
  <si>
    <t>Has available infrastructure such as Semi -Concrete roads and bridges Dcovered court, Brgy. Hall, schools, Senior Citizen, health center building but cannot accommodate large number of evacuees during flood</t>
  </si>
  <si>
    <t>Bonbon</t>
  </si>
  <si>
    <t>Has available infrastructure such as Concrete roads,  covered court, Brgy. Hall, Day care centers,  schools, , health center building but cannot accommodate large number of evacuees during flood</t>
  </si>
  <si>
    <t>Bugsukan</t>
  </si>
  <si>
    <t>Buhangin</t>
  </si>
  <si>
    <t>Has available infrastructure such as semi Concrete roads, Dike, Brgy. Hall, schools, Day care cnter, health center building but cannot accommodate large number of evacuees during flood</t>
  </si>
  <si>
    <t>Cabcabon</t>
  </si>
  <si>
    <t>Has available infrastructure such as semi Concrete roads,  covered court, Brgy. Hall, Day care centers,  schools, , health center building but cannot accommodate large number of evacuees during flood</t>
  </si>
  <si>
    <t>Rural</t>
  </si>
  <si>
    <t>Camayahan</t>
  </si>
  <si>
    <t>Dagohoy</t>
  </si>
  <si>
    <t>Has available infrastructure such as Concrete roads, Brgy. Hall, schools, Day care center health center building but cannot accommodate large number of evacuees during flood</t>
  </si>
  <si>
    <t xml:space="preserve">Dankias </t>
  </si>
  <si>
    <t xml:space="preserve">De Oro </t>
  </si>
  <si>
    <t xml:space="preserve">Diego Silang </t>
  </si>
  <si>
    <t>Has available infrastructure such as Concrete roads,  Brgy. Hall, Day care center  health center building, schools but cannot accommodate large number of evacuees during flood</t>
  </si>
  <si>
    <t>Don Francisco</t>
  </si>
  <si>
    <t>Doongan</t>
  </si>
  <si>
    <t>Has available infrastructure such as Concrete roads,  covered court, Brgy. Hall, Day care centers,  schools, , health center building, Birthing clinic but cannot accommodate large number of evacuees during flood</t>
  </si>
  <si>
    <t>Dulag</t>
  </si>
  <si>
    <t>Dumalagan</t>
  </si>
  <si>
    <t xml:space="preserve">Florida </t>
  </si>
  <si>
    <t>Fort Poyohon</t>
  </si>
  <si>
    <t>Has available infrastructure such as Concrete roads, Dike, covered court, Brgy. Hall, Day Care Center ,health center building but cannot accommodate large number of evacuees during flood</t>
  </si>
  <si>
    <t>Kinamlutan</t>
  </si>
  <si>
    <t>Golden Ribbon</t>
  </si>
  <si>
    <t>Has available infrastructure such as Concrete roads, Dike, covered court, Brgy. Hall, schools, health center building, multi purpose building but cannot accommodate large number of evacuees during flood</t>
  </si>
  <si>
    <t>Holy Redeemer</t>
  </si>
  <si>
    <t>Has available infrastructure such as Concrete roads, covered court, Brgy. Hall, schools, Birthing Clinic, health center building but cannot accommodate large number of evacuees during flood</t>
  </si>
  <si>
    <t>Humabon</t>
  </si>
  <si>
    <t>Has available infrastructure such as Concrete roads, Dike,  Brgy. Hall, Day Care Center, health center building but cannot accommodate large number of evacuees during flood</t>
  </si>
  <si>
    <t xml:space="preserve">Imadejas </t>
  </si>
  <si>
    <t>Has available infrastructure such as Concrete roads, covered court, Brgy. Hall, day care center Function Hall,schools,  health center building but cannot accommodate large number of evacuees during flood</t>
  </si>
  <si>
    <t xml:space="preserve">Jose P. Rizal </t>
  </si>
  <si>
    <t>Has available infrastructure such as Concrete roads, covered court, Brgy. Hall, schools,, health center building, day care center but cannot accommodate large number of evacuees during flood</t>
  </si>
  <si>
    <t>Lapu-lapu</t>
  </si>
  <si>
    <t>Has available infrastructure such as Concrete roads, covered court, Brgy. Hall, schools,, health center building but cannot accommodate large number of evacuees during flood</t>
  </si>
  <si>
    <t>Lemon</t>
  </si>
  <si>
    <t xml:space="preserve">Leon Kilat </t>
  </si>
  <si>
    <t>Has available infrastructure such as Concrete roads, Dike, covered court, Brgy. Hall, schools, Day care center health center building but cannot accommodate large number of evacuees during flood</t>
  </si>
  <si>
    <t xml:space="preserve">Libertad </t>
  </si>
  <si>
    <t>Has available infrastructure such as Concrete roads,  covered court, Brgy. Hall, Day care centers,  schools, , health center building, sports complex but cannot accommodate large number of evacuees during flood</t>
  </si>
  <si>
    <t>Limaha</t>
  </si>
  <si>
    <t>Has available infrastructure such as Concrete roads, covered court, Brgy. Hall w/ Day care Center , schools, Senior Citizen, health center building but cannot accommodate large number of evacuees during flood</t>
  </si>
  <si>
    <t xml:space="preserve">Los Angeles </t>
  </si>
  <si>
    <t>Coastal</t>
  </si>
  <si>
    <t>Lumbocan</t>
  </si>
  <si>
    <t xml:space="preserve">Manuel J. Santos </t>
  </si>
  <si>
    <t xml:space="preserve">Maguinda </t>
  </si>
  <si>
    <t xml:space="preserve">Mahay </t>
  </si>
  <si>
    <t>Mahogany</t>
  </si>
  <si>
    <t>Has available infrastructure such as Concrete roads and bridges, Dike, covered court, Brgy. Hall, schools, Senior Citizen, health center building, day care center but cannot accommodate large number of evacuees during flood</t>
  </si>
  <si>
    <t>Maibu</t>
  </si>
  <si>
    <t>Mandamo</t>
  </si>
  <si>
    <t>Manila de Bugabus</t>
  </si>
  <si>
    <t>Maon</t>
  </si>
  <si>
    <t>Masao</t>
  </si>
  <si>
    <t>Has available infrastructure such as Concrete roadsand bridges ,  covered court, Brgy. Hall, Day care centers,  schools, , health center building but cannot accommodate large number of evacuees during flood</t>
  </si>
  <si>
    <t xml:space="preserve">Maug </t>
  </si>
  <si>
    <t>New Society Village</t>
  </si>
  <si>
    <t>Has available infrastructure such as Concrete roads, , covered court, Brgy. Hall, Day care center, , health center building but cannot accommodate large number of evacuees during flood</t>
  </si>
  <si>
    <t>Nongnong</t>
  </si>
  <si>
    <t>Obrero</t>
  </si>
  <si>
    <t>Has available infrastructure such as Concrete roads, Dike, covered court, Brgy. Hall, schools, Senior Citizen,Birthing clinic, health center building, Tawag Center,Day Care Center but cannot accommodate large number of evacuees during flood</t>
  </si>
  <si>
    <t>Ong Yiu</t>
  </si>
  <si>
    <t>Has available infrastructure such as Concrete roads, Dike, covered court, Brgy. Hall,  Day Care Center ,schools,  health center building but cannot accommodate large number of evacuees during flood</t>
  </si>
  <si>
    <t>Pagatpatan</t>
  </si>
  <si>
    <t>Pangabugan</t>
  </si>
  <si>
    <t xml:space="preserve">Pianing </t>
  </si>
  <si>
    <t>Pigdaulan</t>
  </si>
  <si>
    <t>Has available infrastructure such as Concrete roads,  covered court, Brgy. Hall, Day care centers,  schools, , health center building, women center, senior citizen but cannot accommodate large number of evacuees during flood</t>
  </si>
  <si>
    <t>Pinamanculan</t>
  </si>
  <si>
    <t>Rajah Soliman</t>
  </si>
  <si>
    <t>Has available infrastructure such as Concrete roads, Dike, , Brgy. Hall with day care center ,  health center building but cannot accommodate large number of evacuees during flood</t>
  </si>
  <si>
    <t>Salvacion</t>
  </si>
  <si>
    <t>San Ignacio</t>
  </si>
  <si>
    <t>Has available infrastructure such as Concrete roads, covered court, Brgy. Hall, schools, Day Care Center , health center building but cannot accommodate large number of evacuees during flood</t>
  </si>
  <si>
    <t>San Mateo</t>
  </si>
  <si>
    <t xml:space="preserve">San Vicente </t>
  </si>
  <si>
    <t>Has available infrastructure such as Concrete roads,  covered court, Brgy. Hall, Day care centers,  schools, , health center building, function Hall, Birthing Clinic but cannot accommodate large number of evacuees during flood</t>
  </si>
  <si>
    <t>Santo Niño</t>
  </si>
  <si>
    <t xml:space="preserve">Sikatuna </t>
  </si>
  <si>
    <t>Has available infrastructure such as Concrete roads, Dike, , Brgy. Hall w/ day care center  health center building but cannot accommodate large number of evacuees during flood</t>
  </si>
  <si>
    <t>Silongan</t>
  </si>
  <si>
    <t>Has available infrastructure such as Concrete roads, Dike, covered court, Brgy. Hall with Day care Center,   health center building but cannot accommodate large number of evacuees during flood</t>
  </si>
  <si>
    <t xml:space="preserve">Sumile </t>
  </si>
  <si>
    <t>Sumilihon</t>
  </si>
  <si>
    <t xml:space="preserve">Tagabaca </t>
  </si>
  <si>
    <t>Taguibo</t>
  </si>
  <si>
    <t>Taligaman</t>
  </si>
  <si>
    <t xml:space="preserve">Tandang Sora </t>
  </si>
  <si>
    <t>Has available infrastructure such as Concrete roads, covered court, Brgy. Hall, schools,  health center building but cannot accommodate large number of evacuees during flood</t>
  </si>
  <si>
    <t xml:space="preserve">Tiniwisan </t>
  </si>
  <si>
    <t>Tungao</t>
  </si>
  <si>
    <t>Urduja</t>
  </si>
  <si>
    <t>Has available infrastructure such as Concrete roads, Dike, Brgy. Hall w/ day care center , schools, , health center building but cannot accommodate large number of evacuees during flood</t>
  </si>
  <si>
    <t>Villa Kananga</t>
  </si>
  <si>
    <t>z</t>
  </si>
  <si>
    <t>Row Labels</t>
  </si>
  <si>
    <t>Grand Total</t>
  </si>
  <si>
    <t>Sum of % of  old dependents</t>
  </si>
  <si>
    <t>Sum of % of PWDs</t>
  </si>
  <si>
    <t>Sum of % living below poverty threshold</t>
  </si>
  <si>
    <t>Sum of % of malnourished individuals</t>
  </si>
  <si>
    <t>Sum of % of poor household living in dwelling units made from light materials</t>
  </si>
  <si>
    <t>Sum of %. of young dependens</t>
  </si>
  <si>
    <t>Sensitivity Score (informal settlements)</t>
  </si>
  <si>
    <t>Sensitivity Score (light materials)</t>
  </si>
  <si>
    <t>Sensitivity Score (young dependens)</t>
  </si>
  <si>
    <t>Sensitivity Score (old dependents)</t>
  </si>
  <si>
    <t>Sensitivity Score (PWD)</t>
  </si>
  <si>
    <t>Sensitivity Score (below poverty threshold)</t>
  </si>
  <si>
    <t>Sensitivity Score (malnourished individuals)</t>
  </si>
  <si>
    <t>HIGH</t>
  </si>
  <si>
    <t>Sum of % living in informal settlements</t>
  </si>
  <si>
    <t>Sum of Total score divided total number of inidicators</t>
  </si>
  <si>
    <t>Sector</t>
  </si>
  <si>
    <t>SUMMARY</t>
  </si>
  <si>
    <t>Degree of Impact/Threat level</t>
  </si>
  <si>
    <t>AC Level</t>
  </si>
  <si>
    <t>Summary and Findings</t>
  </si>
  <si>
    <t>Risk Level</t>
  </si>
  <si>
    <t>Impact</t>
  </si>
  <si>
    <t>Exposure</t>
  </si>
  <si>
    <t>Sensitivity</t>
  </si>
  <si>
    <t>Score (1-5)</t>
  </si>
  <si>
    <t>(Score 1-5)</t>
  </si>
  <si>
    <t>TL/AC</t>
  </si>
  <si>
    <t>Social</t>
  </si>
  <si>
    <t>Lesser Business Activities, Disruption of Classes</t>
  </si>
  <si>
    <t>11% of population is affected</t>
  </si>
  <si>
    <t>14% are Malnourished 2.4% from informal settlements
33% are PWDS
3.4% are young dependents</t>
  </si>
  <si>
    <t>3.2 = Medium</t>
  </si>
  <si>
    <t>2.9 = Medium</t>
  </si>
  <si>
    <t>1.08 = low</t>
  </si>
  <si>
    <t xml:space="preserve">Summarize impact, exposure and sensitivity
</t>
  </si>
  <si>
    <t>High</t>
  </si>
  <si>
    <t xml:space="preserve">Summarize Impact, exposure, sensitivity
</t>
  </si>
  <si>
    <t>Possibility of Soil Erosion, Disruption of Classes</t>
  </si>
  <si>
    <t>4% of population is affected</t>
  </si>
  <si>
    <t>13% are Malnourished   1.6% from informal settlements
14% are PWDS
8.8% young age dependents</t>
  </si>
  <si>
    <t>Possibility of Relocation of the affected population of lowland area, Disruption of Classes</t>
  </si>
  <si>
    <t>41% of population is affected</t>
  </si>
  <si>
    <t>15% are Malnourished  1.5% from informal settlements
19% are PWDS
6.5%young age dependents</t>
  </si>
  <si>
    <t>Possibility of Relocation of the affected population of coastal area, Disruption of Classes</t>
  </si>
  <si>
    <t>97% of population is affected</t>
  </si>
  <si>
    <t>2% are Malnourished   2.7% from informal settlements
3% are PWDS
0.7% young age dependents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</si>
</sst>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1"/>
      <color theme="1"/>
      <name val="Calibri"/>
      <family val="2"/>
      <scheme val="minor"/>
    </font>
    <font>
      <b/>
      <sz val="11"/>
      <color theme="1"/>
      <name val="Cambria"/>
      <family val="2"/>
      <scheme val="major"/>
    </font>
    <font>
      <sz val="11"/>
      <color theme="1"/>
      <name val="Cambria"/>
      <family val="2"/>
      <scheme val="major"/>
    </font>
    <font>
      <b/>
      <sz val="10"/>
      <color theme="1"/>
      <name val="Cambria"/>
      <family val="2"/>
      <scheme val="major"/>
    </font>
    <font>
      <b/>
      <sz val="14"/>
      <color theme="1"/>
      <name val="Cambria"/>
      <family val="2"/>
      <scheme val="major"/>
    </font>
    <font>
      <b/>
      <sz val="9"/>
      <color theme="1"/>
      <name val="Cambria"/>
      <family val="2"/>
      <scheme val="major"/>
    </font>
    <font>
      <i/>
      <sz val="9"/>
      <color theme="1"/>
      <name val="Cambria"/>
      <family val="2"/>
      <scheme val="major"/>
    </font>
    <font>
      <sz val="12"/>
      <color theme="1"/>
      <name val="Arial Narrow"/>
      <family val="2"/>
    </font>
    <font>
      <sz val="12"/>
      <color theme="1"/>
      <name val="Calibri"/>
      <family val="2"/>
      <scheme val="minor"/>
    </font>
    <font>
      <b/>
      <sz val="11"/>
      <color theme="1"/>
      <name val="Calibri"/>
      <family val="2"/>
    </font>
    <font>
      <sz val="10"/>
      <color theme="1"/>
      <name val="Arial Narrow"/>
      <family val="2"/>
    </font>
    <font>
      <sz val="9"/>
      <color theme="1"/>
      <name val="Cambria"/>
      <family val="2"/>
      <scheme val="major"/>
    </font>
    <font>
      <sz val="11"/>
      <name val="Cambria"/>
      <family val="2"/>
      <scheme val="major"/>
    </font>
    <font>
      <sz val="12"/>
      <name val="Arial Narrow"/>
      <family val="2"/>
    </font>
    <font>
      <b/>
      <sz val="9"/>
      <color indexed="81"/>
      <name val="Tahoma"/>
      <family val="2"/>
    </font>
    <font>
      <sz val="9"/>
      <color indexed="81"/>
      <name val="Tahoma"/>
      <family val="2"/>
    </font>
    <font>
      <b/>
      <sz val="10"/>
      <color theme="1"/>
      <name val="Montserrat"/>
    </font>
    <font>
      <b/>
      <sz val="14"/>
      <color theme="1"/>
      <name val="Montserrat"/>
    </font>
    <font>
      <i/>
      <sz val="9"/>
      <color theme="1"/>
      <name val="Montserrat"/>
    </font>
    <font>
      <sz val="10"/>
      <color theme="1"/>
      <name val="Montserrat"/>
    </font>
    <font>
      <sz val="10"/>
      <name val="Montserrat"/>
    </font>
  </fonts>
  <fills count="14">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rgb="FF7BC4B7"/>
        <bgColor indexed="64"/>
      </patternFill>
    </fill>
    <fill>
      <patternFill patternType="solid">
        <fgColor rgb="FFA7D8CF"/>
        <bgColor indexed="64"/>
      </patternFill>
    </fill>
    <fill>
      <patternFill patternType="solid">
        <fgColor theme="5" tint="0.59999389629810485"/>
        <bgColor indexed="64"/>
      </patternFill>
    </fill>
    <fill>
      <patternFill patternType="solid">
        <fgColor rgb="FFD3EBE7"/>
        <bgColor indexed="64"/>
      </patternFill>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2" fillId="0" borderId="0" xfId="0" applyFont="1"/>
    <xf numFmtId="0" fontId="3" fillId="0" borderId="0" xfId="0" applyFont="1"/>
    <xf numFmtId="10" fontId="3" fillId="0" borderId="0" xfId="0" applyNumberFormat="1" applyFont="1"/>
    <xf numFmtId="0" fontId="3" fillId="2" borderId="0" xfId="0" applyFont="1" applyFill="1"/>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5" fillId="4" borderId="5" xfId="0" applyFont="1" applyFill="1" applyBorder="1" applyAlignment="1">
      <alignment vertical="center" wrapText="1"/>
    </xf>
    <xf numFmtId="0" fontId="4" fillId="3"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10" fontId="4" fillId="4" borderId="8"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10" fontId="7" fillId="8" borderId="14"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0" fontId="3" fillId="2" borderId="16" xfId="0" applyFont="1" applyFill="1" applyBorder="1"/>
    <xf numFmtId="0" fontId="3" fillId="2" borderId="16" xfId="0" applyFont="1" applyFill="1" applyBorder="1" applyAlignment="1">
      <alignment horizontal="center" vertical="center"/>
    </xf>
    <xf numFmtId="0" fontId="3" fillId="2" borderId="16" xfId="0" applyFont="1" applyFill="1" applyBorder="1" applyAlignment="1">
      <alignment vertical="center"/>
    </xf>
    <xf numFmtId="0" fontId="8"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2" fontId="0" fillId="2" borderId="8" xfId="0" applyNumberFormat="1" applyFill="1" applyBorder="1" applyAlignment="1">
      <alignment horizontal="center" vertical="center"/>
    </xf>
    <xf numFmtId="1" fontId="0" fillId="2" borderId="8" xfId="0" applyNumberFormat="1" applyFont="1" applyFill="1" applyBorder="1" applyAlignment="1">
      <alignment horizontal="center" vertical="center"/>
    </xf>
    <xf numFmtId="2" fontId="9" fillId="2" borderId="8" xfId="0" applyNumberFormat="1" applyFont="1" applyFill="1" applyBorder="1" applyAlignment="1">
      <alignment horizontal="center" vertical="center" wrapText="1"/>
    </xf>
    <xf numFmtId="1" fontId="0" fillId="2" borderId="8" xfId="0" applyNumberFormat="1" applyFill="1" applyBorder="1" applyAlignment="1">
      <alignment horizontal="center" vertical="center"/>
    </xf>
    <xf numFmtId="9" fontId="9" fillId="2" borderId="8" xfId="1" applyFont="1" applyFill="1" applyBorder="1" applyAlignment="1">
      <alignment horizontal="center" vertical="center" wrapText="1"/>
    </xf>
    <xf numFmtId="0" fontId="8" fillId="2" borderId="8" xfId="0" applyFont="1" applyFill="1" applyBorder="1" applyAlignment="1">
      <alignment horizontal="left" vertical="center" wrapText="1"/>
    </xf>
    <xf numFmtId="2" fontId="10" fillId="2" borderId="8" xfId="0" applyNumberFormat="1" applyFont="1" applyFill="1" applyBorder="1" applyAlignment="1">
      <alignment horizontal="center" vertical="center"/>
    </xf>
    <xf numFmtId="10" fontId="8" fillId="2" borderId="9" xfId="0" applyNumberFormat="1" applyFont="1" applyFill="1" applyBorder="1" applyAlignment="1">
      <alignment horizontal="left" vertical="center" wrapText="1"/>
    </xf>
    <xf numFmtId="9" fontId="8" fillId="2" borderId="9" xfId="1" applyFont="1" applyFill="1" applyBorder="1" applyAlignment="1">
      <alignment horizontal="center" vertical="center" wrapText="1"/>
    </xf>
    <xf numFmtId="0" fontId="3" fillId="2" borderId="8" xfId="0" applyFont="1" applyFill="1" applyBorder="1" applyAlignment="1">
      <alignment horizontal="left" vertical="center"/>
    </xf>
    <xf numFmtId="9" fontId="8" fillId="2" borderId="9" xfId="0" applyNumberFormat="1" applyFont="1" applyFill="1" applyBorder="1" applyAlignment="1">
      <alignment horizontal="left" vertical="center" wrapText="1"/>
    </xf>
    <xf numFmtId="1" fontId="11" fillId="2" borderId="8" xfId="0" applyNumberFormat="1" applyFont="1" applyFill="1" applyBorder="1" applyAlignment="1">
      <alignment horizontal="center" vertical="center" wrapText="1"/>
    </xf>
    <xf numFmtId="10" fontId="11" fillId="2" borderId="8" xfId="1" applyNumberFormat="1"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10" fontId="11" fillId="2" borderId="8"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1" fillId="2" borderId="8" xfId="0" applyFont="1" applyFill="1" applyBorder="1" applyAlignment="1">
      <alignment vertical="top" wrapText="1"/>
    </xf>
    <xf numFmtId="0" fontId="9" fillId="2" borderId="8" xfId="0" applyFont="1" applyFill="1" applyBorder="1" applyAlignment="1">
      <alignment horizontal="center" vertical="center" wrapText="1"/>
    </xf>
    <xf numFmtId="0" fontId="11" fillId="2" borderId="8" xfId="0" applyNumberFormat="1" applyFont="1" applyFill="1" applyBorder="1" applyAlignment="1" applyProtection="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164" fontId="8" fillId="2" borderId="9" xfId="0" applyNumberFormat="1"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3" fillId="2" borderId="8" xfId="0" applyFont="1" applyFill="1" applyBorder="1"/>
    <xf numFmtId="0" fontId="3" fillId="0" borderId="16" xfId="0" applyFont="1" applyBorder="1"/>
    <xf numFmtId="164" fontId="8" fillId="2" borderId="8" xfId="0" applyNumberFormat="1" applyFont="1" applyFill="1" applyBorder="1" applyAlignment="1">
      <alignment horizontal="left" vertical="center" wrapText="1"/>
    </xf>
    <xf numFmtId="0" fontId="3" fillId="9" borderId="0" xfId="0" applyFont="1" applyFill="1" applyBorder="1"/>
    <xf numFmtId="0" fontId="13" fillId="2" borderId="16" xfId="0" applyFont="1" applyFill="1" applyBorder="1"/>
    <xf numFmtId="0" fontId="14" fillId="2" borderId="9" xfId="0" applyFont="1" applyFill="1" applyBorder="1" applyAlignment="1">
      <alignment horizontal="left" vertical="center" wrapText="1"/>
    </xf>
    <xf numFmtId="0" fontId="3" fillId="2" borderId="16" xfId="0" applyFont="1" applyFill="1" applyBorder="1" applyAlignment="1">
      <alignment horizontal="center"/>
    </xf>
    <xf numFmtId="0" fontId="3" fillId="0" borderId="8" xfId="0" applyFont="1" applyBorder="1"/>
    <xf numFmtId="10" fontId="3" fillId="0" borderId="8" xfId="0" applyNumberFormat="1" applyFont="1" applyBorder="1"/>
    <xf numFmtId="0" fontId="3" fillId="2" borderId="8"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4" fillId="4" borderId="8" xfId="0" applyFont="1" applyFill="1" applyBorder="1" applyAlignment="1">
      <alignment horizontal="center" vertical="center" wrapText="1"/>
    </xf>
    <xf numFmtId="0" fontId="0" fillId="0" borderId="0" xfId="0" applyAlignment="1">
      <alignment horizontal="left"/>
    </xf>
    <xf numFmtId="0" fontId="0" fillId="0" borderId="0" xfId="0" applyNumberFormat="1"/>
    <xf numFmtId="0" fontId="0" fillId="0" borderId="0" xfId="0" pivotButton="1" applyAlignment="1"/>
    <xf numFmtId="0" fontId="0" fillId="0" borderId="0" xfId="0" applyAlignment="1"/>
    <xf numFmtId="0" fontId="0" fillId="0" borderId="0" xfId="0" applyAlignment="1">
      <alignment horizontal="left" indent="1"/>
    </xf>
    <xf numFmtId="9" fontId="0" fillId="0" borderId="0" xfId="1" applyFont="1"/>
    <xf numFmtId="0" fontId="4" fillId="6" borderId="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2" borderId="7"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20" fillId="0" borderId="17" xfId="0" applyFont="1" applyBorder="1" applyAlignment="1">
      <alignment horizontal="center" vertical="top" wrapText="1"/>
    </xf>
    <xf numFmtId="0" fontId="20" fillId="2" borderId="8" xfId="0" applyFont="1" applyFill="1" applyBorder="1" applyAlignment="1">
      <alignment vertical="top" wrapText="1"/>
    </xf>
    <xf numFmtId="0" fontId="20" fillId="2" borderId="8" xfId="0" applyFont="1" applyFill="1" applyBorder="1" applyAlignment="1">
      <alignment horizontal="center" vertical="top" wrapText="1"/>
    </xf>
    <xf numFmtId="0" fontId="20" fillId="0" borderId="8" xfId="0" applyFont="1" applyBorder="1" applyAlignment="1">
      <alignment horizontal="center" vertical="top" wrapText="1"/>
    </xf>
    <xf numFmtId="0" fontId="21" fillId="0" borderId="8" xfId="0" applyFont="1" applyBorder="1" applyAlignment="1">
      <alignment horizontal="center" vertical="top" wrapText="1"/>
    </xf>
    <xf numFmtId="0" fontId="21" fillId="0" borderId="7" xfId="0" applyFont="1" applyBorder="1" applyAlignment="1">
      <alignment horizontal="center" vertical="top" wrapText="1"/>
    </xf>
    <xf numFmtId="0" fontId="21" fillId="0" borderId="12" xfId="0" applyFont="1" applyBorder="1" applyAlignment="1">
      <alignment horizontal="center" vertical="top" wrapText="1"/>
    </xf>
    <xf numFmtId="0" fontId="21" fillId="0" borderId="8" xfId="0" applyFont="1" applyBorder="1" applyAlignment="1">
      <alignment horizontal="center" vertical="top" wrapText="1"/>
    </xf>
    <xf numFmtId="0" fontId="20" fillId="0" borderId="20" xfId="0" applyFont="1" applyBorder="1" applyAlignment="1">
      <alignment horizontal="center" vertical="top" wrapText="1"/>
    </xf>
    <xf numFmtId="0" fontId="20" fillId="2" borderId="16" xfId="0" applyFont="1" applyFill="1" applyBorder="1" applyAlignment="1">
      <alignment vertical="top" wrapText="1"/>
    </xf>
    <xf numFmtId="0" fontId="20" fillId="2" borderId="21" xfId="0" applyFont="1" applyFill="1" applyBorder="1" applyAlignment="1">
      <alignment horizontal="center" vertical="top" wrapText="1"/>
    </xf>
    <xf numFmtId="0" fontId="20" fillId="0" borderId="16" xfId="0" applyFont="1" applyBorder="1" applyAlignment="1">
      <alignment horizontal="center" vertical="top" wrapText="1"/>
    </xf>
    <xf numFmtId="0" fontId="21" fillId="0" borderId="22" xfId="0" applyFont="1" applyBorder="1" applyAlignment="1">
      <alignment horizontal="center" vertical="top" wrapText="1"/>
    </xf>
    <xf numFmtId="0" fontId="20" fillId="2" borderId="11" xfId="0" applyFont="1" applyFill="1" applyBorder="1" applyAlignment="1">
      <alignment horizontal="center" vertical="top" wrapText="1"/>
    </xf>
    <xf numFmtId="0" fontId="21" fillId="0" borderId="12" xfId="0" applyFont="1" applyBorder="1" applyAlignment="1">
      <alignment horizontal="center" vertical="top" wrapText="1"/>
    </xf>
    <xf numFmtId="0" fontId="20" fillId="0" borderId="23" xfId="0" applyFont="1" applyBorder="1" applyAlignment="1">
      <alignment horizontal="center" vertical="top" wrapText="1"/>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1" fillId="0" borderId="14" xfId="0" applyFont="1" applyBorder="1" applyAlignment="1">
      <alignment horizontal="center" vertical="top" wrapText="1"/>
    </xf>
    <xf numFmtId="0" fontId="0" fillId="2" borderId="8" xfId="0" applyFill="1" applyBorder="1" applyAlignment="1">
      <alignment horizontal="center" vertical="top"/>
    </xf>
    <xf numFmtId="0" fontId="0" fillId="2" borderId="16" xfId="0" applyFill="1" applyBorder="1" applyAlignment="1">
      <alignment horizontal="center" vertical="top"/>
    </xf>
  </cellXfs>
  <cellStyles count="2">
    <cellStyle name="Normal" xfId="0" builtinId="0"/>
    <cellStyle name="Percent" xfId="1" builtinId="5"/>
  </cellStyles>
  <dxfs count="1">
    <dxf>
      <alignment wrapTex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SWD_Population_Flo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VA_Population"/>
      <sheetName val="DRA_Population"/>
      <sheetName val="6. Summary"/>
      <sheetName val="Technical Options"/>
    </sheetNames>
    <sheetDataSet>
      <sheetData sheetId="0"/>
      <sheetData sheetId="1"/>
      <sheetData sheetId="2"/>
      <sheetData sheetId="3">
        <row r="24">
          <cell r="B24">
            <v>3</v>
          </cell>
        </row>
        <row r="25">
          <cell r="B25">
            <v>2</v>
          </cell>
        </row>
        <row r="26">
          <cell r="B26">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000.358468402781" createdVersion="4" refreshedVersion="4" minRefreshableVersion="3" recordCount="86">
  <cacheSource type="worksheet">
    <worksheetSource ref="C5:BD91" sheet="Flooding"/>
  </cacheSource>
  <cacheFields count="54">
    <cacheField name="Score (1-6)" numFmtId="0">
      <sharedItems containsSemiMixedTypes="0" containsString="0" containsNumber="1" containsInteger="1" minValue="6" maxValue="6"/>
    </cacheField>
    <cacheField name="Magnitude or Depth" numFmtId="0">
      <sharedItems containsNonDate="0" containsString="0" containsBlank="1"/>
    </cacheField>
    <cacheField name="Geographical Area or Ecosystem" numFmtId="0">
      <sharedItems count="5">
        <s v="Urban"/>
        <s v="Lowland"/>
        <s v="Upland"/>
        <s v="Rural"/>
        <s v="Coastal"/>
      </sharedItems>
    </cacheField>
    <cacheField name="Barangay" numFmtId="0">
      <sharedItems count="86">
        <s v="Agao"/>
        <s v="Agusan Pequeño"/>
        <s v="Ambago"/>
        <s v="Amparo"/>
        <s v="Ampayon"/>
        <s v="Anticala"/>
        <s v="Antongalon"/>
        <s v="Aupagan"/>
        <s v="Baan Km. 3"/>
        <s v="Baan Riverside "/>
        <s v="Babag"/>
        <s v="Bading "/>
        <s v="Bancasi"/>
        <s v="Banza"/>
        <s v="Baobaoan"/>
        <s v="Basag "/>
        <s v="Bayanihan"/>
        <s v="Bilay"/>
        <s v="Bitan-agan"/>
        <s v="Bit-os"/>
        <s v="Bobon"/>
        <s v="Bonbon"/>
        <s v="Bugsukan"/>
        <s v="Buhangin"/>
        <s v="Cabcabon"/>
        <s v="Camayahan"/>
        <s v="Dagohoy"/>
        <s v="Dankias "/>
        <s v="De Oro "/>
        <s v="Diego Silang "/>
        <s v="Don Francisco"/>
        <s v="Doongan"/>
        <s v="Dulag"/>
        <s v="Dumalagan"/>
        <s v="Florida "/>
        <s v="Fort Poyohon"/>
        <s v="Kinamlutan"/>
        <s v="Golden Ribbon"/>
        <s v="Holy Redeemer"/>
        <s v="Humabon"/>
        <s v="Imadejas "/>
        <s v="Jose P. Rizal "/>
        <s v="Lapu-lapu"/>
        <s v="Lemon"/>
        <s v="Leon Kilat "/>
        <s v="Libertad "/>
        <s v="Limaha"/>
        <s v="Los Angeles "/>
        <s v="Lumbocan"/>
        <s v="Manuel J. Santos "/>
        <s v="Maguinda "/>
        <s v="Mahay "/>
        <s v="Mahogany"/>
        <s v="Maibu"/>
        <s v="Mandamo"/>
        <s v="Manila de Bugabus"/>
        <s v="Maon"/>
        <s v="Masao"/>
        <s v="Maug "/>
        <s v="New Society Village"/>
        <s v="Nongnong"/>
        <s v="Obrero"/>
        <s v="Ong Yiu"/>
        <s v="Pagatpatan"/>
        <s v="Pangabugan"/>
        <s v="Pianing "/>
        <s v="Pigdaulan"/>
        <s v="Pinamanculan"/>
        <s v="Rajah Soliman"/>
        <s v="Salvacion"/>
        <s v="San Ignacio"/>
        <s v="San Mateo"/>
        <s v="San Vicente "/>
        <s v="Santo Niño"/>
        <s v="Sikatuna "/>
        <s v="Silongan"/>
        <s v="Sumile "/>
        <s v="Sumilihon"/>
        <s v="Tagabaca "/>
        <s v="Taguibo"/>
        <s v="Taligaman"/>
        <s v="Tandang Sora "/>
        <s v="Tiniwisan "/>
        <s v="Tungao"/>
        <s v="Urduja"/>
        <s v="Villa Kananga"/>
      </sharedItems>
    </cacheField>
    <cacheField name="Estimated Residential Area (hectares)" numFmtId="2">
      <sharedItems containsSemiMixedTypes="0" containsString="0" containsNumber="1" minValue="4.6792600000000002" maxValue="8670.6299999999992"/>
    </cacheField>
    <cacheField name="Total Population of barangay" numFmtId="1">
      <sharedItems containsSemiMixedTypes="0" containsString="0" containsNumber="1" containsInteger="1" minValue="43" maxValue="21703"/>
    </cacheField>
    <cacheField name="Computed Population Density (pop/area)" numFmtId="2">
      <sharedItems containsSemiMixedTypes="0" containsString="0" containsNumber="1" minValue="0.23226163675970246" maxValue="278.72610314183225"/>
    </cacheField>
    <cacheField name="Estimated affected area by hazard" numFmtId="2">
      <sharedItems containsSemiMixedTypes="0" containsString="0" containsNumber="1" minValue="3.6045199999999999" maxValue="1456.81"/>
    </cacheField>
    <cacheField name="Total population exposed (affected area* pop'n density)" numFmtId="1">
      <sharedItems containsSemiMixedTypes="0" containsString="0" containsNumber="1" minValue="6.9575800000000001" maxValue="17973.400000000001"/>
    </cacheField>
    <cacheField name="Affected population divided by total population" numFmtId="9">
      <sharedItems containsSemiMixedTypes="0" containsString="0" containsNumber="1" minValue="3.3989154860771861E-3" maxValue="1.0000031740993494"/>
    </cacheField>
    <cacheField name="Exposure Score" numFmtId="0">
      <sharedItems containsSemiMixedTypes="0" containsString="0" containsNumber="1" containsInteger="1" minValue="1" maxValue="5"/>
    </cacheField>
    <cacheField name="Summary of Findings (Exposure)" numFmtId="0">
      <sharedItems containsNonDate="0" containsString="0" containsBlank="1"/>
    </cacheField>
    <cacheField name="% living in informal settlements" numFmtId="2">
      <sharedItems containsSemiMixedTypes="0" containsString="0" containsNumber="1" minValue="0" maxValue="10"/>
    </cacheField>
    <cacheField name="Sensitivity Score" numFmtId="0">
      <sharedItems containsSemiMixedTypes="0" containsString="0" containsNumber="1" containsInteger="1" minValue="1" maxValue="2"/>
    </cacheField>
    <cacheField name="Total no. of poor household" numFmtId="0">
      <sharedItems containsSemiMixedTypes="0" containsString="0" containsNumber="1" containsInteger="1" minValue="0" maxValue="656"/>
    </cacheField>
    <cacheField name="No. of poor household living in dwelling units made from light materials" numFmtId="0">
      <sharedItems containsString="0" containsBlank="1" containsNumber="1" containsInteger="1" minValue="0" maxValue="336" count="70">
        <n v="2"/>
        <n v="107"/>
        <n v="119"/>
        <n v="126"/>
        <n v="220"/>
        <n v="223"/>
        <n v="244"/>
        <n v="142"/>
        <n v="95"/>
        <n v="53"/>
        <n v="42"/>
        <n v="96"/>
        <n v="172"/>
        <n v="113"/>
        <n v="139"/>
        <n v="26"/>
        <n v="87"/>
        <n v="55"/>
        <n v="72"/>
        <n v="74"/>
        <n v="143"/>
        <n v="44"/>
        <n v="61"/>
        <n v="84"/>
        <n v="132"/>
        <n v="1"/>
        <n v="45"/>
        <n v="94"/>
        <n v="5"/>
        <n v="101"/>
        <n v="336"/>
        <n v="71"/>
        <n v="111"/>
        <n v="98"/>
        <n v="158"/>
        <n v="34"/>
        <n v="0"/>
        <n v="4"/>
        <n v="39"/>
        <n v="20"/>
        <n v="181"/>
        <n v="116"/>
        <n v="114"/>
        <n v="171"/>
        <n v="262"/>
        <n v="102"/>
        <n v="24"/>
        <n v="76"/>
        <n v="201"/>
        <n v="83"/>
        <n v="90"/>
        <n v="135"/>
        <n v="106"/>
        <n v="100"/>
        <n v="86"/>
        <n v="160"/>
        <n v="70"/>
        <n v="167"/>
        <n v="99"/>
        <n v="173"/>
        <m/>
        <n v="188"/>
        <n v="273"/>
        <n v="226"/>
        <n v="177"/>
        <n v="140"/>
        <n v="15"/>
        <n v="130"/>
        <n v="163"/>
        <n v="22"/>
      </sharedItems>
    </cacheField>
    <cacheField name="% of poor household living in dwelling units made from light materials" numFmtId="10">
      <sharedItems containsSemiMixedTypes="0" containsString="0" containsNumber="1" minValue="0" maxValue="0.84905660377358494"/>
    </cacheField>
    <cacheField name="Sensitivity Score2" numFmtId="0">
      <sharedItems containsString="0" containsBlank="1" containsNumber="1" containsInteger="1" minValue="0" maxValue="5" count="7">
        <n v="2"/>
        <n v="4"/>
        <n v="5"/>
        <n v="3"/>
        <n v="1"/>
        <n v="0"/>
        <m/>
      </sharedItems>
    </cacheField>
    <cacheField name="No. of young dependens" numFmtId="0">
      <sharedItems containsSemiMixedTypes="0" containsString="0" containsNumber="1" containsInteger="1" minValue="0" maxValue="2024"/>
    </cacheField>
    <cacheField name="%. of young dependens" numFmtId="9">
      <sharedItems containsSemiMixedTypes="0" containsString="0" containsNumber="1" minValue="0" maxValue="0.44237485448195574"/>
    </cacheField>
    <cacheField name="Sensitivity Score3" numFmtId="0">
      <sharedItems containsSemiMixedTypes="0" containsString="0" containsNumber="1" containsInteger="1" minValue="1" maxValue="4"/>
    </cacheField>
    <cacheField name="No. of Old Dependents" numFmtId="0">
      <sharedItems containsSemiMixedTypes="0" containsString="0" containsNumber="1" containsInteger="1" minValue="6" maxValue="732" count="72">
        <n v="93"/>
        <n v="265"/>
        <n v="372"/>
        <n v="169"/>
        <n v="435"/>
        <n v="264"/>
        <n v="273"/>
        <n v="165"/>
        <n v="480"/>
        <n v="287"/>
        <n v="171"/>
        <n v="194"/>
        <n v="189"/>
        <n v="223"/>
        <n v="118"/>
        <n v="175"/>
        <n v="66"/>
        <n v="131"/>
        <n v="205"/>
        <n v="126"/>
        <n v="267"/>
        <n v="97"/>
        <n v="259"/>
        <n v="130"/>
        <n v="117"/>
        <n v="17"/>
        <n v="121"/>
        <n v="45"/>
        <n v="559"/>
        <n v="124"/>
        <n v="197"/>
        <n v="163"/>
        <n v="277"/>
        <n v="158"/>
        <n v="401"/>
        <n v="6"/>
        <n v="61"/>
        <n v="120"/>
        <n v="77"/>
        <n v="147"/>
        <n v="12"/>
        <n v="732"/>
        <n v="253"/>
        <n v="294"/>
        <n v="240"/>
        <n v="122"/>
        <n v="322"/>
        <n v="190"/>
        <n v="86"/>
        <n v="65"/>
        <n v="239"/>
        <n v="263"/>
        <n v="116"/>
        <n v="183"/>
        <n v="58"/>
        <n v="358"/>
        <n v="238"/>
        <n v="410"/>
        <n v="148"/>
        <n v="198"/>
        <n v="210"/>
        <n v="64"/>
        <n v="180"/>
        <n v="498"/>
        <n v="160"/>
        <n v="280"/>
        <n v="243"/>
        <n v="242"/>
        <n v="135"/>
        <n v="368"/>
        <n v="32"/>
        <n v="172"/>
      </sharedItems>
    </cacheField>
    <cacheField name="% of  old dependents" numFmtId="9">
      <sharedItems containsSemiMixedTypes="0" containsString="0" containsNumber="1" minValue="9.6810030153943825E-3" maxValue="0.38554216867469882"/>
    </cacheField>
    <cacheField name="Sensitivity Score4" numFmtId="0">
      <sharedItems containsSemiMixedTypes="0" containsString="0" containsNumber="1" containsInteger="1" minValue="1" maxValue="4"/>
    </cacheField>
    <cacheField name="No. of PWDs" numFmtId="1">
      <sharedItems containsSemiMixedTypes="0" containsString="0" containsNumber="1" containsInteger="1" minValue="1" maxValue="158"/>
    </cacheField>
    <cacheField name="% of PWDs" numFmtId="10">
      <sharedItems containsSemiMixedTypes="0" containsString="0" containsNumber="1" minValue="3.5360678925035362E-4" maxValue="6.9767441860465115E-2"/>
    </cacheField>
    <cacheField name="Sensitivity Score5" numFmtId="0">
      <sharedItems containsSemiMixedTypes="0" containsString="0" containsNumber="1" containsInteger="1" minValue="1" maxValue="1"/>
    </cacheField>
    <cacheField name="% living below poverty threshold" numFmtId="9">
      <sharedItems containsSemiMixedTypes="0" containsString="0" containsNumber="1" minValue="0.45" maxValue="0.65"/>
    </cacheField>
    <cacheField name="Sensitivity Score6" numFmtId="0">
      <sharedItems containsSemiMixedTypes="0" containsString="0" containsNumber="1" containsInteger="1" minValue="4" maxValue="5"/>
    </cacheField>
    <cacheField name="% of malnourished individuals" numFmtId="10">
      <sharedItems containsSemiMixedTypes="0" containsString="0" containsNumber="1" minValue="5.0000000000000001E-3" maxValue="5.0000000000000001E-3"/>
    </cacheField>
    <cacheField name="Sensitivity Score7" numFmtId="0">
      <sharedItems containsSemiMixedTypes="0" containsString="0" containsNumber="1" containsInteger="1" minValue="1" maxValue="1"/>
    </cacheField>
    <cacheField name="Total Sensitivity divided number of indicators" numFmtId="0">
      <sharedItems containsSemiMixedTypes="0" containsString="0" containsNumber="1" minValue="1.5714285714285714" maxValue="2.7142857142857144"/>
    </cacheField>
    <cacheField name="Summary of Findings (Sensitivity)" numFmtId="0">
      <sharedItems containsNonDate="0" containsString="0" containsBlank="1"/>
    </cacheField>
    <cacheField name="Score" numFmtId="0">
      <sharedItems containsSemiMixedTypes="0" containsString="0" containsNumber="1" minValue="1.6428571428571428" maxValue="3.8571428571428572"/>
    </cacheField>
    <cacheField name="Category" numFmtId="0">
      <sharedItems/>
    </cacheField>
    <cacheField name="Description" numFmtId="0">
      <sharedItems/>
    </cacheField>
    <cacheField name="Adaptive Capacity Score" numFmtId="0">
      <sharedItems containsSemiMixedTypes="0" containsString="0" containsNumber="1" containsInteger="1" minValue="2" maxValue="2"/>
    </cacheField>
    <cacheField name="Description2" numFmtId="0">
      <sharedItems/>
    </cacheField>
    <cacheField name="Adaptive Capacity Score2" numFmtId="0">
      <sharedItems containsSemiMixedTypes="0" containsString="0" containsNumber="1" containsInteger="1" minValue="2" maxValue="2"/>
    </cacheField>
    <cacheField name="Description3" numFmtId="0">
      <sharedItems longText="1"/>
    </cacheField>
    <cacheField name="Adaptive Capacity Score3" numFmtId="0">
      <sharedItems containsSemiMixedTypes="0" containsString="0" containsNumber="1" containsInteger="1" minValue="2" maxValue="4"/>
    </cacheField>
    <cacheField name="Description4" numFmtId="0">
      <sharedItems/>
    </cacheField>
    <cacheField name="Adaptive Capacity Score4" numFmtId="0">
      <sharedItems containsSemiMixedTypes="0" containsString="0" containsNumber="1" containsInteger="1" minValue="3" maxValue="3"/>
    </cacheField>
    <cacheField name="Description5" numFmtId="0">
      <sharedItems/>
    </cacheField>
    <cacheField name="Adaptive capacity score5" numFmtId="0">
      <sharedItems containsSemiMixedTypes="0" containsString="0" containsNumber="1" containsInteger="1" minValue="4" maxValue="4"/>
    </cacheField>
    <cacheField name="Description6" numFmtId="0">
      <sharedItems/>
    </cacheField>
    <cacheField name="Adaptive capacity score6" numFmtId="0">
      <sharedItems containsSemiMixedTypes="0" containsString="0" containsNumber="1" containsInteger="1" minValue="4" maxValue="4"/>
    </cacheField>
    <cacheField name="Total score divided total number of inidicators" numFmtId="0">
      <sharedItems containsSemiMixedTypes="0" containsString="0" containsNumber="1" minValue="2.8333333333333335" maxValue="3.1666666666666665"/>
    </cacheField>
    <cacheField name="Summary of Findings (Adaptive Capacity)" numFmtId="0">
      <sharedItems containsNonDate="0" containsString="0" containsBlank="1"/>
    </cacheField>
    <cacheField name="Degree of Impact divided by adaptive capacity" numFmtId="164">
      <sharedItems containsSemiMixedTypes="0" containsString="0" containsNumber="1" minValue="0.54761904761904756" maxValue="1.3109243697478992"/>
    </cacheField>
    <cacheField name="Vulnerabilty Category" numFmtId="0">
      <sharedItems/>
    </cacheField>
    <cacheField name="Severity of Consequence Score" numFmtId="0">
      <sharedItems containsSemiMixedTypes="0" containsString="0" containsNumber="1" containsInteger="1" minValue="2" maxValue="4"/>
    </cacheField>
    <cacheField name="likelihood of occurrence x Severity of Occurrence" numFmtId="0">
      <sharedItems containsSemiMixedTypes="0" containsString="0" containsNumber="1" containsInteger="1" minValue="12" maxValue="24"/>
    </cacheField>
    <cacheField name="see Scoring gui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n v="6"/>
    <m/>
    <x v="0"/>
    <x v="0"/>
    <n v="5.3277999999999999"/>
    <n v="778"/>
    <n v="146.02650249633996"/>
    <n v="5.3277999999999999"/>
    <n v="778.00199999999995"/>
    <n v="1.0000025706940874"/>
    <n v="5"/>
    <m/>
    <n v="5.8823529411764701"/>
    <n v="1"/>
    <n v="22"/>
    <x v="0"/>
    <n v="9.0909090909090912E-2"/>
    <x v="0"/>
    <n v="76"/>
    <n v="9.7686375321336755E-2"/>
    <n v="2"/>
    <x v="0"/>
    <n v="0.11953727506426735"/>
    <n v="2"/>
    <n v="4"/>
    <n v="5.1413881748071976E-3"/>
    <n v="1"/>
    <n v="0.65"/>
    <n v="5"/>
    <n v="5.0000000000000001E-3"/>
    <n v="1"/>
    <n v="2"/>
    <m/>
    <n v="3.5"/>
    <e v="#REF!"/>
    <s v="5% Calamity fund             Access to private sectors financial assistance from LGU &amp; DSWD    but has limited access to resources to respond to hazard."/>
    <n v="2"/>
    <s v="Very limited Equipment and facilities for assistance"/>
    <n v="2"/>
    <s v="Has available infrastructure such as Concrete roads, Dike, t, Brgy. Hall w/ day care center  , health center building, School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666666666666667"/>
    <e v="#REF!"/>
    <n v="3"/>
    <n v="18"/>
    <e v="#REF!"/>
  </r>
  <r>
    <n v="6"/>
    <m/>
    <x v="1"/>
    <x v="1"/>
    <n v="138.46100000000001"/>
    <n v="5070"/>
    <n v="36.616809065368585"/>
    <n v="138.46100000000001"/>
    <n v="5070"/>
    <n v="1"/>
    <n v="5"/>
    <m/>
    <n v="0.7050528789659225"/>
    <n v="1"/>
    <n v="278"/>
    <x v="1"/>
    <n v="0.38489208633093525"/>
    <x v="1"/>
    <n v="772"/>
    <n v="0.15226824457593688"/>
    <n v="2"/>
    <x v="1"/>
    <n v="5.2268244575936887E-2"/>
    <n v="1"/>
    <n v="47"/>
    <n v="9.270216962524655E-3"/>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4"/>
    <n v="24"/>
    <s v="LOW RISK"/>
  </r>
  <r>
    <n v="6"/>
    <m/>
    <x v="1"/>
    <x v="2"/>
    <n v="695.65800000000002"/>
    <n v="12656"/>
    <n v="18.192847634901057"/>
    <n v="695.65800000000002"/>
    <n v="12656"/>
    <n v="1"/>
    <n v="5"/>
    <m/>
    <n v="7.0175438596491224"/>
    <n v="2"/>
    <n v="337"/>
    <x v="2"/>
    <n v="0.35311572700296734"/>
    <x v="1"/>
    <n v="1105"/>
    <n v="8.7310366624525917E-2"/>
    <n v="2"/>
    <x v="2"/>
    <n v="2.9393173198482933E-2"/>
    <n v="1"/>
    <n v="86"/>
    <n v="6.7951959544879899E-3"/>
    <n v="1"/>
    <n v="0.45"/>
    <n v="4"/>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Senior Citizen, Day care center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2"/>
    <x v="3"/>
    <n v="1295.1500000000001"/>
    <n v="2981"/>
    <n v="2.3016638999343706"/>
    <n v="468.42599999999999"/>
    <n v="1078.1600000000001"/>
    <n v="0.36167728950016775"/>
    <n v="4"/>
    <m/>
    <n v="0"/>
    <n v="1"/>
    <n v="306"/>
    <x v="3"/>
    <n v="0.41176470588235292"/>
    <x v="1"/>
    <n v="928"/>
    <n v="0.31130493123113051"/>
    <n v="4"/>
    <x v="3"/>
    <n v="5.6692385105669235E-2"/>
    <n v="2"/>
    <n v="14"/>
    <n v="4.6964106004696408E-3"/>
    <n v="1"/>
    <n v="0.45"/>
    <n v="4"/>
    <n v="5.0000000000000001E-3"/>
    <n v="1"/>
    <n v="2.4285714285714284"/>
    <m/>
    <n v="3.2142857142857144"/>
    <s v="MEDIUM HIGH"/>
    <s v="5% Calamity fund             Access to private sectors financial assistance from LGU &amp; DSWD    but has limited access to resources to respond to hazard."/>
    <n v="2"/>
    <s v="Very limited Equipment and facilities for assistance"/>
    <n v="2"/>
    <s v="Has available infrastructure such as semi Concrete roads, Mini gym , Brgy. Hall, schools, Day care center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0714285714285714"/>
    <s v="MEDIUM HIGH"/>
    <n v="3"/>
    <n v="18"/>
    <s v="LOW RISK"/>
  </r>
  <r>
    <n v="6"/>
    <m/>
    <x v="1"/>
    <x v="4"/>
    <n v="642.64400000000001"/>
    <n v="12720"/>
    <n v="19.79322922177753"/>
    <n v="642.54300000000001"/>
    <n v="12718"/>
    <n v="0.99984276729559751"/>
    <n v="5"/>
    <m/>
    <n v="1.1695906432748537"/>
    <n v="1"/>
    <n v="654"/>
    <x v="4"/>
    <n v="0.3363914373088685"/>
    <x v="1"/>
    <n v="2024"/>
    <n v="0.1591194968553459"/>
    <n v="3"/>
    <x v="4"/>
    <n v="3.4198113207547169E-2"/>
    <n v="1"/>
    <n v="68"/>
    <n v="5.3459119496855343E-3"/>
    <n v="1"/>
    <n v="0.5"/>
    <n v="5"/>
    <n v="5.0000000000000001E-3"/>
    <n v="1"/>
    <n v="2.2857142857142856"/>
    <m/>
    <n v="3.6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Multi Purpose hall,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MEDIUM HIGH"/>
    <n v="3"/>
    <n v="18"/>
    <s v="LOW RISK"/>
  </r>
  <r>
    <n v="6"/>
    <m/>
    <x v="2"/>
    <x v="5"/>
    <n v="6416.98"/>
    <n v="3864"/>
    <n v="0.60215241437560973"/>
    <n v="124.306"/>
    <n v="74.851299999999995"/>
    <n v="1.9371454451345756E-2"/>
    <n v="1"/>
    <m/>
    <n v="0"/>
    <n v="1"/>
    <n v="512"/>
    <x v="5"/>
    <n v="0.435546875"/>
    <x v="1"/>
    <n v="1385"/>
    <n v="0.3584368530020704"/>
    <n v="4"/>
    <x v="5"/>
    <n v="6.8322981366459631E-2"/>
    <n v="2"/>
    <n v="27"/>
    <n v="6.987577639751553E-3"/>
    <n v="1"/>
    <n v="0.45"/>
    <n v="4"/>
    <n v="5.0000000000000001E-3"/>
    <n v="1"/>
    <n v="2.4285714285714284"/>
    <m/>
    <n v="1.714285714285714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714285714285714"/>
    <s v="HIGH"/>
    <n v="3"/>
    <n v="18"/>
    <s v="LOW RISK"/>
  </r>
  <r>
    <n v="6"/>
    <m/>
    <x v="1"/>
    <x v="6"/>
    <n v="694.41800000000001"/>
    <n v="3643"/>
    <n v="5.2461197722409265"/>
    <n v="590.73500000000001"/>
    <n v="3099.07"/>
    <n v="0.85069173757891847"/>
    <n v="5"/>
    <m/>
    <n v="0.3058103975535168"/>
    <n v="1"/>
    <n v="401"/>
    <x v="6"/>
    <n v="0.60847880299251866"/>
    <x v="2"/>
    <n v="1101"/>
    <n v="0.30222344221795222"/>
    <n v="3"/>
    <x v="6"/>
    <n v="7.4938237716167991E-2"/>
    <n v="2"/>
    <n v="66"/>
    <n v="1.8116936590721933E-2"/>
    <n v="1"/>
    <n v="0.45"/>
    <n v="4"/>
    <n v="5.0000000000000001E-3"/>
    <n v="1"/>
    <n v="2.4285714285714284"/>
    <m/>
    <n v="3.7142857142857144"/>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Senior Citizen, health center building, multi purpose hall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MEDIUM HIGH"/>
    <n v="4"/>
    <n v="24"/>
    <s v="LOW RISK"/>
  </r>
  <r>
    <n v="6"/>
    <m/>
    <x v="1"/>
    <x v="7"/>
    <n v="849.21500000000003"/>
    <n v="1660"/>
    <n v="1.9547464423025971"/>
    <n v="472.73599999999999"/>
    <n v="924.08100000000002"/>
    <n v="0.55667530120481934"/>
    <n v="5"/>
    <m/>
    <n v="1.953125"/>
    <n v="1"/>
    <n v="244"/>
    <x v="7"/>
    <n v="0.58196721311475408"/>
    <x v="2"/>
    <n v="636"/>
    <n v="0.38313253012048193"/>
    <n v="4"/>
    <x v="7"/>
    <n v="9.9397590361445784E-2"/>
    <n v="2"/>
    <n v="3"/>
    <n v="1.8072289156626507E-3"/>
    <n v="1"/>
    <n v="0.55000000000000004"/>
    <n v="5"/>
    <n v="5.0000000000000001E-3"/>
    <n v="1"/>
    <n v="2.7142857142857144"/>
    <m/>
    <n v="3.8571428571428572"/>
    <s v="MEDIUM HIGH"/>
    <s v="5% Calamity fund             Access to private sectors financial assistance from LGU &amp; DSWD    but has limited access to resources to respond to hazard."/>
    <n v="2"/>
    <s v="Very limited Equipment and facilities for assistance"/>
    <n v="2"/>
    <s v="Has available infrastructure such as covered court, Brgy. Hall, schools,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857142857142858"/>
    <s v="MEDIUM HIGH"/>
    <n v="3"/>
    <n v="18"/>
    <s v="LOW RISK"/>
  </r>
  <r>
    <n v="6"/>
    <m/>
    <x v="1"/>
    <x v="8"/>
    <n v="1025.6500000000001"/>
    <n v="11308"/>
    <n v="11.025203529469117"/>
    <n v="1025.6500000000001"/>
    <n v="11308"/>
    <n v="1"/>
    <n v="5"/>
    <m/>
    <n v="0"/>
    <n v="1"/>
    <n v="313"/>
    <x v="8"/>
    <n v="0.30351437699680511"/>
    <x v="3"/>
    <n v="975"/>
    <n v="8.6222143615139718E-2"/>
    <n v="2"/>
    <x v="8"/>
    <n v="4.2447824548991861E-2"/>
    <n v="1"/>
    <n v="63"/>
    <n v="5.571276972055182E-3"/>
    <n v="1"/>
    <n v="0.65"/>
    <n v="5"/>
    <n v="5.0000000000000001E-3"/>
    <n v="1"/>
    <n v="2"/>
    <m/>
    <n v="3.5"/>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Day  care center , schools, Senior Citizen, health center building, Birthing clinic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352941176470587"/>
    <s v="HIGH"/>
    <n v="3"/>
    <n v="18"/>
    <s v="LOW RISK"/>
  </r>
  <r>
    <n v="6"/>
    <m/>
    <x v="0"/>
    <x v="9"/>
    <n v="57.914499999999997"/>
    <n v="5376"/>
    <n v="92.826494228561074"/>
    <n v="57.914499999999997"/>
    <n v="5376"/>
    <n v="1"/>
    <n v="5"/>
    <m/>
    <n v="10"/>
    <n v="2"/>
    <n v="248"/>
    <x v="9"/>
    <n v="0.21370967741935484"/>
    <x v="3"/>
    <n v="730"/>
    <n v="0.13578869047619047"/>
    <n v="2"/>
    <x v="9"/>
    <n v="5.3385416666666664E-2"/>
    <n v="1"/>
    <n v="15"/>
    <n v="2.7901785714285715E-3"/>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basketball court, Brgy. Hall, schools,Day Care Centers, Senior Citizen,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60504201680672"/>
    <s v="HIGH"/>
    <n v="3"/>
    <n v="18"/>
    <s v="LOW RISK"/>
  </r>
  <r>
    <n v="6"/>
    <m/>
    <x v="1"/>
    <x v="10"/>
    <n v="279.12700000000001"/>
    <n v="1823"/>
    <n v="6.5310772515736559"/>
    <n v="279.12700000000001"/>
    <n v="1823"/>
    <n v="1"/>
    <n v="5"/>
    <m/>
    <n v="0"/>
    <n v="1"/>
    <n v="143"/>
    <x v="10"/>
    <n v="0.2937062937062937"/>
    <x v="3"/>
    <n v="408"/>
    <n v="0.2238069116840373"/>
    <n v="3"/>
    <x v="10"/>
    <n v="9.3801426220515627E-2"/>
    <n v="2"/>
    <n v="24"/>
    <n v="1.3165112452002194E-2"/>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0"/>
    <x v="11"/>
    <n v="102.758"/>
    <n v="4921"/>
    <n v="47.889215438214059"/>
    <n v="102.758"/>
    <n v="4920.99"/>
    <n v="0.99999796789270468"/>
    <n v="5"/>
    <m/>
    <n v="4.3381535038932144"/>
    <n v="1"/>
    <n v="316"/>
    <x v="11"/>
    <n v="0.30379746835443039"/>
    <x v="1"/>
    <n v="924"/>
    <n v="0.18776671408250356"/>
    <n v="2"/>
    <x v="11"/>
    <n v="3.9422881528144688E-2"/>
    <n v="1"/>
    <n v="57"/>
    <n v="1.1583011583011582E-2"/>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1"/>
    <x v="12"/>
    <n v="1032.48"/>
    <n v="4925"/>
    <n v="4.7700681853401514"/>
    <n v="576.14"/>
    <n v="2748.23"/>
    <n v="0.55801624365482239"/>
    <n v="5"/>
    <m/>
    <n v="0"/>
    <n v="1"/>
    <n v="411"/>
    <x v="12"/>
    <n v="0.41849148418491483"/>
    <x v="1"/>
    <n v="1186"/>
    <n v="0.24081218274111676"/>
    <n v="3"/>
    <x v="12"/>
    <n v="3.8375634517766495E-2"/>
    <n v="1"/>
    <n v="16"/>
    <n v="3.248730964467005E-3"/>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Evacuation Center, Concrete roads, covered court, Brgy. Hall, Day care center, Senior Citiizen,health center building, Pilot eacuation center, women''s training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1"/>
    <x v="13"/>
    <n v="497.05599999999998"/>
    <n v="4235"/>
    <n v="8.5201667417755758"/>
    <n v="497.05599999999998"/>
    <n v="4235"/>
    <n v="1"/>
    <n v="5"/>
    <m/>
    <n v="2.1798365122615802"/>
    <n v="1"/>
    <n v="297"/>
    <x v="13"/>
    <n v="0.38047138047138046"/>
    <x v="1"/>
    <n v="717"/>
    <n v="0.16930342384887839"/>
    <n v="3"/>
    <x v="13"/>
    <n v="5.2656434474616293E-2"/>
    <n v="1"/>
    <n v="9"/>
    <n v="2.1251475796930344E-3"/>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and bridges, covered court, Brgy. Hall, schools, Day care center Senior Citizen,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857142857142856"/>
    <s v="HIGH"/>
    <n v="3"/>
    <n v="18"/>
    <s v="LOW RISK"/>
  </r>
  <r>
    <n v="6"/>
    <m/>
    <x v="1"/>
    <x v="14"/>
    <n v="1001.17"/>
    <n v="1438"/>
    <n v="1.436319506177772"/>
    <n v="1000.27"/>
    <n v="1436.71"/>
    <n v="0.99910292072322671"/>
    <n v="5"/>
    <m/>
    <n v="9.0775988286969262"/>
    <n v="2"/>
    <n v="209"/>
    <x v="8"/>
    <n v="0.45454545454545453"/>
    <x v="1"/>
    <n v="522"/>
    <n v="0.36300417246175243"/>
    <n v="4"/>
    <x v="14"/>
    <n v="8.2058414464534074E-2"/>
    <n v="2"/>
    <n v="35"/>
    <n v="2.4339360222531293E-2"/>
    <n v="1"/>
    <n v="0.55000000000000004"/>
    <n v="5"/>
    <n v="5.0000000000000001E-3"/>
    <n v="1"/>
    <n v="2.7142857142857144"/>
    <m/>
    <n v="3.8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 covered court, Brgy. Hall, schools, Day care center,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857142857142858"/>
    <s v="HIGH"/>
    <n v="2"/>
    <n v="12"/>
    <s v="LOW RISK"/>
  </r>
  <r>
    <n v="6"/>
    <m/>
    <x v="1"/>
    <x v="15"/>
    <n v="824.61199999999997"/>
    <n v="3786"/>
    <n v="4.5912501879671899"/>
    <n v="675.52599999999995"/>
    <n v="3101.51"/>
    <n v="0.81920496566296885"/>
    <n v="5"/>
    <m/>
    <n v="3.0392156862745097"/>
    <n v="1"/>
    <n v="392"/>
    <x v="14"/>
    <n v="0.35459183673469385"/>
    <x v="1"/>
    <n v="948"/>
    <n v="0.25039619651347067"/>
    <n v="3"/>
    <x v="15"/>
    <n v="4.6222926571579503E-2"/>
    <n v="1"/>
    <n v="38"/>
    <n v="1.0036978341257264E-2"/>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Day care center,covered court, Brgy. Hall, schools, Senior Citizen, health center building, women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0"/>
    <x v="16"/>
    <n v="138.94"/>
    <n v="4599"/>
    <n v="33.100618972218221"/>
    <n v="138.94"/>
    <n v="4599.01"/>
    <n v="1.0000021743857361"/>
    <n v="5"/>
    <m/>
    <n v="3.2846715328467155"/>
    <n v="1"/>
    <n v="109"/>
    <x v="15"/>
    <n v="0.23853211009174313"/>
    <x v="3"/>
    <n v="343"/>
    <n v="7.4581430745814303E-2"/>
    <n v="2"/>
    <x v="16"/>
    <n v="1.4350945857795172E-2"/>
    <n v="1"/>
    <n v="53"/>
    <n v="1.1524244400956729E-2"/>
    <n v="1"/>
    <n v="0.65"/>
    <n v="5"/>
    <n v="5.0000000000000001E-3"/>
    <n v="1"/>
    <n v="2"/>
    <m/>
    <n v="3.5"/>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666666666666667"/>
    <s v="HIGH"/>
    <n v="3"/>
    <n v="18"/>
    <s v="LOW RISK"/>
  </r>
  <r>
    <n v="6"/>
    <m/>
    <x v="2"/>
    <x v="17"/>
    <n v="773.38300000000004"/>
    <n v="1349"/>
    <n v="1.7442845265541134"/>
    <n v="215.60499999999999"/>
    <n v="376.07600000000002"/>
    <n v="0.27878131949592294"/>
    <n v="3"/>
    <m/>
    <n v="7.2952853598014888"/>
    <n v="2"/>
    <n v="163"/>
    <x v="16"/>
    <n v="0.53374233128834359"/>
    <x v="2"/>
    <n v="398"/>
    <n v="0.2950333580429948"/>
    <n v="3"/>
    <x v="17"/>
    <n v="9.7108969607116388E-2"/>
    <n v="2"/>
    <n v="11"/>
    <n v="8.1541882876204601E-3"/>
    <n v="1"/>
    <n v="0.45"/>
    <n v="4"/>
    <n v="5.0000000000000001E-3"/>
    <n v="1"/>
    <n v="2.5714285714285716"/>
    <m/>
    <n v="2.7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92857142857142849"/>
    <s v="HIGH"/>
    <n v="3"/>
    <n v="18"/>
    <s v="LOW RISK"/>
  </r>
  <r>
    <n v="6"/>
    <m/>
    <x v="2"/>
    <x v="18"/>
    <n v="1127.28"/>
    <n v="1243"/>
    <n v="1.1026541764246682"/>
    <n v="237.52699999999999"/>
    <n v="261.90899999999999"/>
    <n v="0.21070716009654061"/>
    <n v="3"/>
    <m/>
    <n v="7.8549848942598182"/>
    <n v="2"/>
    <n v="143"/>
    <x v="17"/>
    <n v="0.38461538461538464"/>
    <x v="1"/>
    <n v="393"/>
    <n v="0.3161705551086082"/>
    <n v="4"/>
    <x v="17"/>
    <n v="0.10539018503620273"/>
    <n v="2"/>
    <n v="13"/>
    <n v="1.0458567980691875E-2"/>
    <n v="1"/>
    <n v="0.45"/>
    <n v="4"/>
    <n v="5.0000000000000001E-3"/>
    <n v="1"/>
    <n v="2.5714285714285716"/>
    <m/>
    <n v="2.7857142857142856"/>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92857142857142849"/>
    <s v="MEDIUM HIGH"/>
    <n v="3"/>
    <n v="18"/>
    <s v="LOW RISK"/>
  </r>
  <r>
    <n v="6"/>
    <m/>
    <x v="2"/>
    <x v="19"/>
    <n v="1781.93"/>
    <n v="3166"/>
    <n v="1.7767252361203862"/>
    <n v="258.75099999999998"/>
    <n v="459.73099999999999"/>
    <n v="0.14520878079595703"/>
    <n v="2"/>
    <m/>
    <n v="0.41425020712510358"/>
    <n v="1"/>
    <n v="262"/>
    <x v="18"/>
    <n v="0.27480916030534353"/>
    <x v="3"/>
    <n v="761"/>
    <n v="0.24036639292482628"/>
    <n v="3"/>
    <x v="18"/>
    <n v="6.4750473783954515E-2"/>
    <n v="2"/>
    <n v="13"/>
    <n v="4.1061276058117499E-3"/>
    <n v="1"/>
    <n v="0.45"/>
    <n v="4"/>
    <n v="5.0000000000000001E-3"/>
    <n v="1"/>
    <n v="2.1428571428571428"/>
    <m/>
    <n v="2.0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69047619047619035"/>
    <s v="MEDIUM HIGH"/>
    <n v="3"/>
    <n v="18"/>
    <s v="LOW RISK"/>
  </r>
  <r>
    <n v="6"/>
    <m/>
    <x v="1"/>
    <x v="20"/>
    <n v="437.572"/>
    <n v="1689"/>
    <n v="3.8599361933578931"/>
    <n v="437.572"/>
    <n v="1689"/>
    <n v="1"/>
    <n v="5"/>
    <m/>
    <n v="1.2636899747262005"/>
    <n v="1"/>
    <n v="197"/>
    <x v="19"/>
    <n v="0.37563451776649748"/>
    <x v="3"/>
    <n v="551"/>
    <n v="0.32622853759621079"/>
    <n v="4"/>
    <x v="19"/>
    <n v="7.460035523978685E-2"/>
    <n v="2"/>
    <n v="21"/>
    <n v="1.2433392539964476E-2"/>
    <n v="1"/>
    <n v="0.55000000000000004"/>
    <n v="5"/>
    <n v="5.0000000000000001E-3"/>
    <n v="1"/>
    <n v="2.4285714285714284"/>
    <m/>
    <n v="3.7142857142857144"/>
    <s v="MEDIUM HIGH"/>
    <s v="5% Calamity fund             Access to private sectors financial assistance from LGU &amp; DSWD    but has limited access to resources to respond to hazard."/>
    <n v="2"/>
    <s v="Very limited Equipment and facilities for assistance"/>
    <n v="2"/>
    <s v="Has available infrastructure such as Semi -Concrete roads and bridges D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MEDIUM HIGH"/>
    <n v="3"/>
    <n v="18"/>
    <s v="LOW RISK"/>
  </r>
  <r>
    <n v="6"/>
    <m/>
    <x v="1"/>
    <x v="21"/>
    <n v="1290.07"/>
    <n v="5446"/>
    <n v="4.2214763539962954"/>
    <n v="494.37299999999999"/>
    <n v="2086.9899999999998"/>
    <n v="0.3832152038193169"/>
    <n v="4"/>
    <m/>
    <n v="2.0038167938931295"/>
    <n v="1"/>
    <n v="355"/>
    <x v="20"/>
    <n v="0.40281690140845072"/>
    <x v="1"/>
    <n v="1061"/>
    <n v="0.19482188762394417"/>
    <n v="3"/>
    <x v="20"/>
    <n v="4.9026808666911496E-2"/>
    <n v="1"/>
    <n v="19"/>
    <n v="3.4887991186191699E-3"/>
    <n v="1"/>
    <n v="0.45"/>
    <n v="4"/>
    <n v="5.0000000000000001E-3"/>
    <n v="1"/>
    <n v="2.1428571428571428"/>
    <m/>
    <n v="3.0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0238095238095237"/>
    <s v="HIGH"/>
    <n v="3"/>
    <n v="18"/>
    <s v="LOW RISK"/>
  </r>
  <r>
    <n v="6"/>
    <m/>
    <x v="2"/>
    <x v="22"/>
    <n v="1274.75"/>
    <n v="1570"/>
    <n v="1.2316140419690136"/>
    <n v="23.060700000000001"/>
    <n v="28.401700000000002"/>
    <n v="1.8090254777070065E-2"/>
    <n v="1"/>
    <m/>
    <n v="2.067336089781453"/>
    <n v="1"/>
    <n v="232"/>
    <x v="21"/>
    <n v="0.18965517241379309"/>
    <x v="3"/>
    <n v="650"/>
    <n v="0.4140127388535032"/>
    <n v="4"/>
    <x v="21"/>
    <n v="6.178343949044586E-2"/>
    <n v="2"/>
    <n v="4"/>
    <n v="2.5477707006369425E-3"/>
    <n v="1"/>
    <n v="0.55000000000000004"/>
    <n v="5"/>
    <n v="5.0000000000000001E-3"/>
    <n v="1"/>
    <n v="2.4285714285714284"/>
    <m/>
    <n v="1.714285714285714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714285714285714"/>
    <s v="MEDIUM HIGH"/>
    <n v="2"/>
    <n v="12"/>
    <s v="LOW RISK"/>
  </r>
  <r>
    <n v="6"/>
    <m/>
    <x v="0"/>
    <x v="23"/>
    <n v="149.80500000000001"/>
    <n v="4407"/>
    <n v="29.418243716831881"/>
    <n v="149.80500000000001"/>
    <n v="4407"/>
    <n v="1"/>
    <n v="5"/>
    <m/>
    <n v="0.52631578947368418"/>
    <n v="1"/>
    <n v="356"/>
    <x v="22"/>
    <n v="0.17134831460674158"/>
    <x v="3"/>
    <n v="1020"/>
    <n v="0.2314499659632403"/>
    <n v="3"/>
    <x v="22"/>
    <n v="5.8770138416156116E-2"/>
    <n v="2"/>
    <n v="25"/>
    <n v="5.6727932834127522E-3"/>
    <n v="1"/>
    <n v="0.65"/>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semi Concrete roads, Dike, Brgy. Hall, schools, Day care cnter,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857142857142856"/>
    <s v="HIGH"/>
    <n v="2"/>
    <n v="12"/>
    <s v="LOW RISK"/>
  </r>
  <r>
    <n v="6"/>
    <m/>
    <x v="1"/>
    <x v="24"/>
    <n v="722.19799999999998"/>
    <n v="2326"/>
    <n v="3.2207234027233529"/>
    <n v="702.77300000000002"/>
    <n v="2263.4299999999998"/>
    <n v="0.97309974204643157"/>
    <n v="5"/>
    <m/>
    <n v="0.15037593984962408"/>
    <n v="1"/>
    <n v="218"/>
    <x v="23"/>
    <n v="0.38532110091743121"/>
    <x v="1"/>
    <n v="556"/>
    <n v="0.23903697334479793"/>
    <n v="3"/>
    <x v="23"/>
    <n v="5.5889939810834052E-2"/>
    <n v="2"/>
    <n v="3"/>
    <n v="1.2897678417884782E-3"/>
    <n v="1"/>
    <n v="0.45"/>
    <n v="4"/>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semi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3"/>
    <x v="25"/>
    <n v="2778.28"/>
    <n v="1258"/>
    <n v="0.45279813409735514"/>
    <n v="226.238"/>
    <n v="102.44"/>
    <n v="8.1430842607313189E-2"/>
    <n v="2"/>
    <m/>
    <n v="1.7902813299232736"/>
    <n v="1"/>
    <n v="205"/>
    <x v="24"/>
    <n v="0.64390243902439026"/>
    <x v="2"/>
    <n v="495"/>
    <n v="0.39348171701112877"/>
    <n v="4"/>
    <x v="24"/>
    <n v="9.3004769475357713E-2"/>
    <n v="2"/>
    <n v="3"/>
    <n v="2.3847376788553257E-3"/>
    <n v="1"/>
    <n v="0.45"/>
    <n v="4"/>
    <n v="5.0000000000000001E-3"/>
    <n v="1"/>
    <n v="2.5714285714285716"/>
    <m/>
    <n v="2.2857142857142856"/>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6190476190476186"/>
    <s v="MEDIUM HIGH"/>
    <n v="3"/>
    <n v="18"/>
    <s v="LOW RISK"/>
  </r>
  <r>
    <n v="6"/>
    <m/>
    <x v="0"/>
    <x v="26"/>
    <n v="26.540800000000001"/>
    <n v="1177"/>
    <n v="44.346816976127322"/>
    <n v="26.540800000000001"/>
    <n v="1177"/>
    <n v="1"/>
    <n v="5"/>
    <m/>
    <n v="2.0295202952029521"/>
    <n v="1"/>
    <n v="8"/>
    <x v="25"/>
    <n v="0.125"/>
    <x v="0"/>
    <n v="41"/>
    <n v="3.4834324553950725E-2"/>
    <n v="1"/>
    <x v="25"/>
    <n v="1.4443500424808835E-2"/>
    <n v="1"/>
    <n v="22"/>
    <n v="1.8691588785046728E-2"/>
    <n v="1"/>
    <n v="0.55000000000000004"/>
    <n v="5"/>
    <n v="5.0000000000000001E-3"/>
    <n v="1"/>
    <n v="1.7142857142857142"/>
    <m/>
    <n v="3.3571428571428572"/>
    <s v="MEDIUM HIGH"/>
    <s v="5% Calamity fund             Access to private sectors financial assistance from LGU &amp; DSWD    but has limited access to resources to respond to hazard."/>
    <n v="2"/>
    <s v="Very limited Equipment and facilities for assistance"/>
    <n v="2"/>
    <s v="Has available infrastructure such as Concrete roads, Brgy. Hall, schools,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190476190476191"/>
    <s v="MEDIUM HIGH"/>
    <n v="2"/>
    <n v="12"/>
    <s v="LOW RISK"/>
  </r>
  <r>
    <n v="6"/>
    <m/>
    <x v="3"/>
    <x v="27"/>
    <n v="990.67700000000002"/>
    <n v="1195"/>
    <n v="1.2062458298718957"/>
    <n v="543.70899999999995"/>
    <n v="655.84900000000005"/>
    <n v="0.54882761506276156"/>
    <n v="5"/>
    <m/>
    <n v="0.27548209366391185"/>
    <n v="1"/>
    <n v="168"/>
    <x v="26"/>
    <n v="0.26785714285714285"/>
    <x v="3"/>
    <n v="497"/>
    <n v="0.41589958158995816"/>
    <n v="4"/>
    <x v="21"/>
    <n v="8.117154811715481E-2"/>
    <n v="2"/>
    <n v="15"/>
    <n v="1.2552301255230125E-2"/>
    <n v="1"/>
    <n v="0.45"/>
    <n v="4"/>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2"/>
    <n v="12"/>
    <s v="LOW RISK"/>
  </r>
  <r>
    <n v="6"/>
    <m/>
    <x v="3"/>
    <x v="28"/>
    <n v="762.17600000000004"/>
    <n v="1968"/>
    <n v="2.5820807792425895"/>
    <n v="29.384399999999999"/>
    <n v="75.872900000000001"/>
    <n v="3.8553302845528457E-2"/>
    <n v="1"/>
    <m/>
    <n v="0.3886925795053004"/>
    <n v="1"/>
    <n v="284"/>
    <x v="27"/>
    <n v="0.33098591549295775"/>
    <x v="1"/>
    <n v="711"/>
    <n v="0.36128048780487804"/>
    <n v="4"/>
    <x v="26"/>
    <n v="6.1483739837398375E-2"/>
    <n v="2"/>
    <n v="2"/>
    <n v="1.0162601626016261E-3"/>
    <n v="1"/>
    <n v="0.45"/>
    <n v="4"/>
    <n v="5.0000000000000001E-3"/>
    <n v="1"/>
    <n v="2.4285714285714284"/>
    <m/>
    <n v="1.714285714285714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714285714285714"/>
    <s v="MEDIUM HIGH"/>
    <n v="2"/>
    <n v="12"/>
    <s v="LOW RISK"/>
  </r>
  <r>
    <n v="6"/>
    <m/>
    <x v="0"/>
    <x v="29"/>
    <n v="14.147399999999999"/>
    <n v="908"/>
    <n v="64.181404356984331"/>
    <n v="14.147399999999999"/>
    <n v="908.00199999999995"/>
    <n v="1.0000022026431719"/>
    <n v="5"/>
    <m/>
    <n v="0.16155088852988692"/>
    <n v="1"/>
    <n v="6"/>
    <x v="28"/>
    <n v="0.83333333333333337"/>
    <x v="2"/>
    <n v="19"/>
    <n v="2.092511013215859E-2"/>
    <n v="1"/>
    <x v="27"/>
    <n v="4.9559471365638763E-2"/>
    <n v="1"/>
    <n v="8"/>
    <n v="8.8105726872246704E-3"/>
    <n v="1"/>
    <n v="0.55000000000000004"/>
    <n v="5"/>
    <n v="5.0000000000000001E-3"/>
    <n v="1"/>
    <n v="2.1428571428571428"/>
    <m/>
    <n v="3.5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Brgy. Hall, Day care center  health center building, schools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60504201680672"/>
    <s v="MEDIUM HIGH"/>
    <n v="3"/>
    <n v="18"/>
    <s v="LOW RISK"/>
  </r>
  <r>
    <n v="6"/>
    <m/>
    <x v="3"/>
    <x v="30"/>
    <n v="638.29999999999995"/>
    <n v="1183"/>
    <n v="1.8533604887983708"/>
    <n v="31.135999999999999"/>
    <n v="57.706299999999999"/>
    <n v="4.8779628064243449E-2"/>
    <n v="1"/>
    <m/>
    <n v="0.5946135012242042"/>
    <n v="1"/>
    <n v="160"/>
    <x v="29"/>
    <n v="0.63124999999999998"/>
    <x v="2"/>
    <n v="470"/>
    <n v="0.39729501267962808"/>
    <n v="4"/>
    <x v="21"/>
    <n v="8.1994928148774307E-2"/>
    <n v="2"/>
    <n v="16"/>
    <n v="1.3524936601859678E-2"/>
    <n v="1"/>
    <n v="0.45"/>
    <n v="4"/>
    <n v="5.0000000000000001E-3"/>
    <n v="1"/>
    <n v="2.5714285714285716"/>
    <m/>
    <n v="1.785714285714285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9523809523809523"/>
    <s v="HIGH"/>
    <n v="3"/>
    <n v="18"/>
    <s v="LOW RISK"/>
  </r>
  <r>
    <n v="6"/>
    <m/>
    <x v="1"/>
    <x v="31"/>
    <n v="371.88400000000001"/>
    <n v="13728"/>
    <n v="36.914736853427414"/>
    <n v="371.88400000000001"/>
    <n v="13728"/>
    <n v="1"/>
    <n v="5"/>
    <m/>
    <n v="0.55066079295154191"/>
    <n v="1"/>
    <n v="656"/>
    <x v="30"/>
    <n v="0.51219512195121952"/>
    <x v="2"/>
    <n v="1952"/>
    <n v="0.14219114219114218"/>
    <n v="2"/>
    <x v="28"/>
    <n v="4.0719696969696968E-2"/>
    <n v="1"/>
    <n v="81"/>
    <n v="5.90034965034965E-3"/>
    <n v="1"/>
    <n v="0.45"/>
    <n v="4"/>
    <n v="5.0000000000000001E-3"/>
    <n v="1"/>
    <n v="2.1428571428571428"/>
    <m/>
    <n v="3.5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irthing clinic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MEDIUM HIGH"/>
    <n v="3"/>
    <n v="18"/>
    <s v="LOW RISK"/>
  </r>
  <r>
    <n v="6"/>
    <m/>
    <x v="2"/>
    <x v="32"/>
    <n v="1060.49"/>
    <n v="2047"/>
    <n v="1.9302397948118322"/>
    <n v="3.6045199999999999"/>
    <n v="6.9575800000000001"/>
    <n v="3.3989154860771861E-3"/>
    <n v="1"/>
    <m/>
    <n v="1.8587360594795539"/>
    <n v="1"/>
    <n v="181"/>
    <x v="31"/>
    <n v="0.39226519337016574"/>
    <x v="1"/>
    <n v="569"/>
    <n v="0.27796775769418663"/>
    <n v="3"/>
    <x v="29"/>
    <n v="6.0576453346360526E-2"/>
    <n v="2"/>
    <n v="17"/>
    <n v="8.3048363458720076E-3"/>
    <n v="1"/>
    <n v="0.45"/>
    <n v="4"/>
    <n v="5.0000000000000001E-3"/>
    <n v="1"/>
    <n v="2.2857142857142856"/>
    <m/>
    <n v="1.6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4761904761904756"/>
    <s v="MEDIUM HIGH"/>
    <n v="3"/>
    <n v="18"/>
    <s v="LOW RISK"/>
  </r>
  <r>
    <n v="6"/>
    <m/>
    <x v="2"/>
    <x v="33"/>
    <n v="920.33900000000006"/>
    <n v="2580"/>
    <n v="2.803314865500647"/>
    <n v="116.93"/>
    <n v="327.791"/>
    <n v="0.12705077519379845"/>
    <n v="2"/>
    <m/>
    <n v="2.5839793281653747"/>
    <n v="1"/>
    <n v="254"/>
    <x v="32"/>
    <n v="0.43700787401574803"/>
    <x v="1"/>
    <n v="670"/>
    <n v="0.25968992248062017"/>
    <n v="3"/>
    <x v="30"/>
    <n v="7.6356589147286824E-2"/>
    <n v="2"/>
    <n v="4"/>
    <n v="1.5503875968992248E-3"/>
    <n v="1"/>
    <n v="0.45"/>
    <n v="4"/>
    <n v="5.0000000000000001E-3"/>
    <n v="1"/>
    <n v="2.2857142857142856"/>
    <m/>
    <n v="2.1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142857142857143"/>
    <s v="MEDIUM HIGH"/>
    <n v="2"/>
    <n v="12"/>
    <s v="LOW RISK"/>
  </r>
  <r>
    <n v="6"/>
    <m/>
    <x v="2"/>
    <x v="34"/>
    <n v="5276.75"/>
    <n v="2507"/>
    <n v="0.47510304638271661"/>
    <n v="757.22199999999998"/>
    <n v="359.75799999999998"/>
    <n v="0.14350139609094534"/>
    <n v="2"/>
    <m/>
    <n v="0.16207455429497569"/>
    <n v="1"/>
    <n v="262"/>
    <x v="33"/>
    <n v="0.37404580152671757"/>
    <x v="1"/>
    <n v="691"/>
    <n v="0.27562824092540883"/>
    <n v="3"/>
    <x v="31"/>
    <n v="6.5017949740725972E-2"/>
    <n v="2"/>
    <n v="7"/>
    <n v="2.7921818907060232E-3"/>
    <n v="1"/>
    <n v="0.45"/>
    <n v="4"/>
    <n v="5.0000000000000001E-3"/>
    <n v="1"/>
    <n v="2.2857142857142856"/>
    <m/>
    <n v="2.1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142857142857143"/>
    <s v="MEDIUM HIGH"/>
    <n v="2"/>
    <n v="12"/>
    <s v="LOW RISK"/>
  </r>
  <r>
    <n v="6"/>
    <m/>
    <x v="0"/>
    <x v="35"/>
    <n v="44.550600000000003"/>
    <n v="4798"/>
    <n v="107.69776389094646"/>
    <n v="44.550600000000003"/>
    <n v="4798.01"/>
    <n v="1.0000020842017507"/>
    <n v="5"/>
    <m/>
    <n v="1.3157894736842104"/>
    <n v="1"/>
    <n v="332"/>
    <x v="29"/>
    <n v="0.30421686746987953"/>
    <x v="1"/>
    <n v="941"/>
    <n v="0.19612338474364319"/>
    <n v="3"/>
    <x v="32"/>
    <n v="5.7732388495206337E-2"/>
    <n v="2"/>
    <n v="40"/>
    <n v="8.3368070029178828E-3"/>
    <n v="1"/>
    <n v="0.65"/>
    <n v="5"/>
    <n v="5.0000000000000001E-3"/>
    <n v="1"/>
    <n v="2.4285714285714284"/>
    <m/>
    <n v="3.7142857142857144"/>
    <s v="MEDIUM 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MEDIUM HIGH"/>
    <n v="3"/>
    <n v="18"/>
    <s v="LOW RISK"/>
  </r>
  <r>
    <n v="6"/>
    <m/>
    <x v="1"/>
    <x v="36"/>
    <n v="796.73400000000004"/>
    <n v="3097"/>
    <n v="3.8871191639869767"/>
    <n v="591.41600000000005"/>
    <n v="2298.9"/>
    <n v="0.74229899903132068"/>
    <n v="5"/>
    <m/>
    <n v="0"/>
    <n v="1"/>
    <n v="394"/>
    <x v="34"/>
    <n v="0.40101522842639592"/>
    <x v="1"/>
    <n v="978"/>
    <n v="0.31578947368421051"/>
    <n v="4"/>
    <x v="33"/>
    <n v="5.1017113335485954E-2"/>
    <n v="1"/>
    <n v="6"/>
    <n v="1.9373587342589602E-3"/>
    <n v="1"/>
    <n v="0.45"/>
    <n v="4"/>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0"/>
    <x v="37"/>
    <n v="42.141300000000001"/>
    <n v="3833"/>
    <n v="90.955903116420231"/>
    <n v="42.141300000000001"/>
    <n v="3833"/>
    <n v="1"/>
    <n v="5"/>
    <m/>
    <n v="7.4001947419668941"/>
    <n v="2"/>
    <n v="184"/>
    <x v="35"/>
    <n v="0.18478260869565216"/>
    <x v="3"/>
    <n v="538"/>
    <n v="0.14036003130707017"/>
    <n v="2"/>
    <x v="22"/>
    <n v="6.757109313853378E-2"/>
    <n v="2"/>
    <n v="29"/>
    <n v="7.5658752935037826E-3"/>
    <n v="1"/>
    <n v="0.65"/>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health center building, multi purpose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0"/>
    <x v="38"/>
    <n v="46.918799999999997"/>
    <n v="7267"/>
    <n v="154.88460915453933"/>
    <n v="46.918799999999997"/>
    <n v="7267.02"/>
    <n v="1.0000027521673318"/>
    <n v="5"/>
    <m/>
    <n v="0.52301255230125521"/>
    <n v="1"/>
    <n v="359"/>
    <x v="20"/>
    <n v="0.39832869080779942"/>
    <x v="1"/>
    <n v="1098"/>
    <n v="0.15109398651438008"/>
    <n v="2"/>
    <x v="34"/>
    <n v="5.5180955002064123E-2"/>
    <n v="2"/>
    <n v="67"/>
    <n v="9.2197605614421363E-3"/>
    <n v="1"/>
    <n v="0.65"/>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Birthing Clinic,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0"/>
    <x v="39"/>
    <n v="4.6792600000000002"/>
    <n v="137"/>
    <n v="29.278133721998778"/>
    <n v="4.6792600000000002"/>
    <n v="137"/>
    <n v="1"/>
    <n v="5"/>
    <m/>
    <n v="2.9673590504451042"/>
    <n v="1"/>
    <n v="5"/>
    <x v="36"/>
    <n v="0"/>
    <x v="4"/>
    <n v="11"/>
    <n v="8.0291970802919707E-2"/>
    <n v="1"/>
    <x v="35"/>
    <n v="4.3795620437956206E-2"/>
    <n v="1"/>
    <n v="4"/>
    <n v="2.9197080291970802E-2"/>
    <n v="1"/>
    <n v="0.55000000000000004"/>
    <n v="5"/>
    <n v="5.0000000000000001E-3"/>
    <n v="1"/>
    <n v="1.5714285714285714"/>
    <m/>
    <n v="3.2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Dike,  Brgy. Hall, Day Care Center,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1596638655462184"/>
    <s v="HIGH"/>
    <n v="2"/>
    <n v="12"/>
    <s v="LOW RISK"/>
  </r>
  <r>
    <n v="6"/>
    <m/>
    <x v="0"/>
    <x v="40"/>
    <n v="62.848999999999997"/>
    <n v="6301"/>
    <n v="100.25616954923707"/>
    <n v="62.848999999999997"/>
    <n v="1954"/>
    <n v="0.3101095064275512"/>
    <n v="4"/>
    <m/>
    <n v="0.67796610169491522"/>
    <n v="1"/>
    <n v="168"/>
    <x v="37"/>
    <n v="2.3809523809523808E-2"/>
    <x v="4"/>
    <n v="206"/>
    <n v="3.2693223297889221E-2"/>
    <n v="1"/>
    <x v="36"/>
    <n v="9.6810030153943825E-3"/>
    <n v="1"/>
    <n v="26"/>
    <n v="4.126329154102523E-3"/>
    <n v="1"/>
    <n v="0.65"/>
    <n v="5"/>
    <n v="5.0000000000000001E-3"/>
    <n v="1"/>
    <n v="1.5714285714285714"/>
    <m/>
    <n v="2.7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Function Hall,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92857142857142849"/>
    <s v="HIGH"/>
    <n v="3"/>
    <n v="18"/>
    <s v="LOW RISK"/>
  </r>
  <r>
    <n v="6"/>
    <m/>
    <x v="0"/>
    <x v="41"/>
    <n v="54.987000000000002"/>
    <n v="5036"/>
    <n v="91.585283794351383"/>
    <n v="54.987000000000002"/>
    <n v="5036"/>
    <n v="1"/>
    <n v="5"/>
    <m/>
    <n v="0.99009900990099009"/>
    <n v="1"/>
    <n v="97"/>
    <x v="38"/>
    <n v="0.40206185567010311"/>
    <x v="1"/>
    <n v="314"/>
    <n v="6.2351072279586972E-2"/>
    <n v="2"/>
    <x v="37"/>
    <n v="2.3828435266084195E-2"/>
    <n v="1"/>
    <n v="37"/>
    <n v="7.3471008737092929E-3"/>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0"/>
    <x v="42"/>
    <n v="11.5174"/>
    <n v="1135"/>
    <n v="98.546546963724452"/>
    <n v="11.5174"/>
    <n v="1135"/>
    <n v="1"/>
    <n v="5"/>
    <m/>
    <n v="0"/>
    <n v="1"/>
    <n v="69"/>
    <x v="39"/>
    <n v="0.28985507246376813"/>
    <x v="3"/>
    <n v="192"/>
    <n v="0.16916299559471365"/>
    <n v="3"/>
    <x v="38"/>
    <n v="6.7841409691629953E-2"/>
    <n v="2"/>
    <n v="21"/>
    <n v="1.8502202643171806E-2"/>
    <n v="1"/>
    <n v="0.55000000000000004"/>
    <n v="5"/>
    <n v="5.0000000000000001E-3"/>
    <n v="1"/>
    <n v="2.2857142857142856"/>
    <m/>
    <n v="3.6428571428571428"/>
    <e v="#REF!"/>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e v="#REF!"/>
    <n v="3"/>
    <n v="18"/>
    <e v="#REF!"/>
  </r>
  <r>
    <n v="6"/>
    <m/>
    <x v="1"/>
    <x v="43"/>
    <n v="535.45600000000002"/>
    <n v="1871"/>
    <n v="3.494218012311002"/>
    <n v="535.45600000000002"/>
    <n v="1871"/>
    <n v="1"/>
    <n v="5"/>
    <m/>
    <n v="1.2315270935960592"/>
    <n v="1"/>
    <n v="139"/>
    <x v="9"/>
    <n v="0.38129496402877699"/>
    <x v="1"/>
    <n v="355"/>
    <n v="0.18973810796365581"/>
    <n v="3"/>
    <x v="39"/>
    <n v="7.8567610903260282E-2"/>
    <n v="2"/>
    <n v="11"/>
    <n v="5.8792089791555322E-3"/>
    <n v="1"/>
    <n v="0.65"/>
    <n v="5"/>
    <n v="5.0000000000000001E-3"/>
    <n v="1"/>
    <n v="2.4285714285714284"/>
    <m/>
    <n v="3.7142857142857144"/>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HIGH"/>
    <n v="3"/>
    <n v="18"/>
    <s v="LOW RISK"/>
  </r>
  <r>
    <n v="6"/>
    <m/>
    <x v="0"/>
    <x v="44"/>
    <n v="7.6308699999999998"/>
    <n v="163"/>
    <n v="21.36060501620392"/>
    <n v="7.6308699999999998"/>
    <n v="163"/>
    <n v="1"/>
    <n v="5"/>
    <m/>
    <n v="2.0683453237410072"/>
    <n v="1"/>
    <n v="0"/>
    <x v="36"/>
    <n v="0"/>
    <x v="5"/>
    <n v="0"/>
    <n v="0"/>
    <n v="1"/>
    <x v="40"/>
    <n v="7.3619631901840496E-2"/>
    <n v="2"/>
    <n v="3"/>
    <n v="1.8404907975460124E-2"/>
    <n v="1"/>
    <n v="0.55000000000000004"/>
    <n v="5"/>
    <n v="5.0000000000000001E-3"/>
    <n v="1"/>
    <n v="1.5714285714285714"/>
    <m/>
    <n v="3.2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Day care center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1596638655462184"/>
    <s v="HIGH"/>
    <n v="3"/>
    <n v="18"/>
    <s v="LOW RISK"/>
  </r>
  <r>
    <n v="6"/>
    <m/>
    <x v="1"/>
    <x v="45"/>
    <n v="758.43499999999995"/>
    <n v="21703"/>
    <n v="28.615504295028579"/>
    <n v="628.09900000000005"/>
    <n v="17973.400000000001"/>
    <n v="0.82815278993687513"/>
    <n v="5"/>
    <m/>
    <n v="0.60240963855421692"/>
    <n v="1"/>
    <n v="485"/>
    <x v="40"/>
    <n v="0.3731958762886598"/>
    <x v="1"/>
    <n v="1587"/>
    <n v="7.3123531309035622E-2"/>
    <n v="2"/>
    <x v="41"/>
    <n v="3.37280560291204E-2"/>
    <n v="1"/>
    <n v="158"/>
    <n v="7.2800995254112336E-3"/>
    <n v="1"/>
    <n v="0.55000000000000004"/>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sports complex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0"/>
    <x v="46"/>
    <n v="55.017800000000001"/>
    <n v="6301"/>
    <n v="114.52657140052855"/>
    <n v="55.017800000000001"/>
    <n v="6301.02"/>
    <n v="1.0000031740993494"/>
    <n v="5"/>
    <m/>
    <n v="7.2796934865900385"/>
    <n v="2"/>
    <n v="294"/>
    <x v="41"/>
    <n v="0.39455782312925169"/>
    <x v="1"/>
    <n v="869"/>
    <n v="0.13791461672750358"/>
    <n v="2"/>
    <x v="42"/>
    <n v="4.0152356768766863E-2"/>
    <n v="1"/>
    <n v="55"/>
    <n v="8.7287732106014915E-3"/>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w/ Day care Center ,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1"/>
    <x v="47"/>
    <n v="1762.58"/>
    <n v="5234"/>
    <n v="2.9695106037740131"/>
    <n v="1076.56"/>
    <n v="3196.86"/>
    <n v="0.61078716087122664"/>
    <n v="5"/>
    <m/>
    <n v="1.4925373134328357"/>
    <n v="1"/>
    <n v="471"/>
    <x v="42"/>
    <n v="0.24203821656050956"/>
    <x v="3"/>
    <n v="1277"/>
    <n v="0.24398165838746658"/>
    <n v="3"/>
    <x v="43"/>
    <n v="5.6171188383645397E-2"/>
    <n v="2"/>
    <n v="9"/>
    <n v="1.7195261750095529E-3"/>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4"/>
    <x v="48"/>
    <n v="487.214"/>
    <n v="4462"/>
    <n v="9.1581933195679923"/>
    <n v="472.54199999999997"/>
    <n v="4327.63"/>
    <n v="0.96988570147915731"/>
    <n v="5"/>
    <m/>
    <n v="3.2921810699588478"/>
    <n v="1"/>
    <n v="371"/>
    <x v="43"/>
    <n v="0.46091644204851751"/>
    <x v="1"/>
    <n v="1030"/>
    <n v="0.23083818915284626"/>
    <n v="3"/>
    <x v="44"/>
    <n v="5.3787539220080678E-2"/>
    <n v="1"/>
    <n v="50"/>
    <n v="1.1205737337516808E-2"/>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HIGH"/>
    <n v="3"/>
    <n v="18"/>
    <s v="LOW RISK"/>
  </r>
  <r>
    <n v="6"/>
    <m/>
    <x v="2"/>
    <x v="49"/>
    <n v="638.678"/>
    <n v="1417"/>
    <n v="2.2186453893824432"/>
    <n v="257.488"/>
    <n v="339.72300000000001"/>
    <n v="0.23974805928016937"/>
    <n v="3"/>
    <m/>
    <n v="0.2288329519450801"/>
    <n v="1"/>
    <n v="0"/>
    <x v="36"/>
    <n v="0"/>
    <x v="5"/>
    <n v="256"/>
    <n v="0.18066337332392379"/>
    <n v="3"/>
    <x v="45"/>
    <n v="8.6097388849682432E-2"/>
    <n v="2"/>
    <n v="2"/>
    <n v="1.4114326040931546E-3"/>
    <n v="1"/>
    <n v="0.45"/>
    <n v="4"/>
    <n v="5.0000000000000001E-3"/>
    <n v="1"/>
    <n v="1.7142857142857142"/>
    <m/>
    <n v="2.3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857142857142857"/>
    <s v="HIGH"/>
    <n v="2"/>
    <n v="12"/>
    <s v="LOW RISK"/>
  </r>
  <r>
    <n v="6"/>
    <m/>
    <x v="2"/>
    <x v="50"/>
    <n v="1626.4"/>
    <n v="3600"/>
    <n v="2.2134776192818495"/>
    <n v="153.12100000000001"/>
    <n v="997.84500000000003"/>
    <n v="0.2771791666666667"/>
    <n v="3"/>
    <m/>
    <n v="1.3215859030837005"/>
    <n v="1"/>
    <n v="474"/>
    <x v="44"/>
    <n v="0.5527426160337553"/>
    <x v="2"/>
    <n v="1198"/>
    <n v="0.33277777777777778"/>
    <n v="4"/>
    <x v="46"/>
    <n v="8.9444444444444438E-2"/>
    <n v="2"/>
    <n v="34"/>
    <n v="9.4444444444444445E-3"/>
    <n v="1"/>
    <n v="0.65"/>
    <n v="5"/>
    <n v="5.0000000000000001E-3"/>
    <n v="1"/>
    <n v="2.7142857142857144"/>
    <m/>
    <n v="2.857142857142857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95238095238095244"/>
    <s v="MEDIUM HIGH"/>
    <n v="3"/>
    <n v="18"/>
    <s v="LOW RISK"/>
  </r>
  <r>
    <n v="6"/>
    <m/>
    <x v="1"/>
    <x v="51"/>
    <n v="492.65499999999997"/>
    <n v="4062"/>
    <n v="8.2451208249180468"/>
    <n v="450.80399999999997"/>
    <n v="4062"/>
    <n v="1"/>
    <n v="5"/>
    <m/>
    <n v="1.6167059616032333"/>
    <n v="1"/>
    <n v="287"/>
    <x v="45"/>
    <n v="0.35540069686411152"/>
    <x v="1"/>
    <n v="829"/>
    <n v="0.20408665681930083"/>
    <n v="3"/>
    <x v="47"/>
    <n v="4.6774987690792712E-2"/>
    <n v="1"/>
    <n v="6"/>
    <n v="1.4771048744460858E-3"/>
    <n v="1"/>
    <n v="0.55000000000000004"/>
    <n v="5"/>
    <n v="5.0000000000000001E-3"/>
    <n v="1"/>
    <n v="2.2857142857142856"/>
    <m/>
    <n v="3.6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857142857142856"/>
    <s v="HIGH"/>
    <n v="3"/>
    <n v="18"/>
    <s v="LOW RISK"/>
  </r>
  <r>
    <n v="6"/>
    <m/>
    <x v="0"/>
    <x v="52"/>
    <n v="124.06699999999999"/>
    <n v="5218"/>
    <n v="42.057920317247941"/>
    <n v="492.65499999999997"/>
    <n v="5218"/>
    <n v="1"/>
    <n v="5"/>
    <m/>
    <n v="0.79207920792079212"/>
    <n v="1"/>
    <n v="334"/>
    <x v="46"/>
    <n v="7.1856287425149698E-2"/>
    <x v="0"/>
    <n v="1004"/>
    <n v="0.19241088539670373"/>
    <n v="3"/>
    <x v="18"/>
    <n v="3.9287083173629743E-2"/>
    <n v="1"/>
    <n v="19"/>
    <n v="3.641241855116903E-3"/>
    <n v="1"/>
    <n v="0.65"/>
    <n v="5"/>
    <n v="5.0000000000000001E-3"/>
    <n v="1"/>
    <n v="2"/>
    <m/>
    <n v="3.5"/>
    <s v="HIGH"/>
    <s v="5% Calamity fund             Access to private sectors financial assistance from LGU &amp; DSWD    but has limited access to resources to respond to hazard."/>
    <n v="2"/>
    <s v="Very limited Equipment and facilities for assistance"/>
    <n v="2"/>
    <s v="Has available infrastructure such as Concrete roads and bridges, Dike, covered court, Brgy. Hall, schools, Senior Citizen,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666666666666667"/>
    <s v="HIGH"/>
    <n v="2"/>
    <n v="12"/>
    <s v="LOW RISK"/>
  </r>
  <r>
    <n v="6"/>
    <m/>
    <x v="2"/>
    <x v="53"/>
    <n v="899.81299999999999"/>
    <n v="1492"/>
    <n v="1.6581222987442947"/>
    <n v="124.06699999999999"/>
    <n v="90.403499999999994"/>
    <n v="6.0592158176943696E-2"/>
    <n v="2"/>
    <m/>
    <n v="2.276707530647986"/>
    <n v="1"/>
    <n v="225"/>
    <x v="13"/>
    <n v="0.50222222222222224"/>
    <x v="2"/>
    <n v="587"/>
    <n v="0.39343163538873993"/>
    <n v="4"/>
    <x v="48"/>
    <n v="5.7640750670241284E-2"/>
    <n v="2"/>
    <n v="3"/>
    <n v="2.0107238605898124E-3"/>
    <n v="1"/>
    <n v="0.65"/>
    <n v="5"/>
    <n v="5.0000000000000001E-3"/>
    <n v="1"/>
    <n v="2.7142857142857144"/>
    <m/>
    <n v="2.3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857142857142857"/>
    <s v="HIGH"/>
    <n v="2"/>
    <n v="12"/>
    <s v="LOW RISK"/>
  </r>
  <r>
    <n v="6"/>
    <m/>
    <x v="2"/>
    <x v="54"/>
    <n v="2031.25"/>
    <n v="859"/>
    <n v="0.42289230769230768"/>
    <n v="54.521700000000003"/>
    <n v="616.07500000000005"/>
    <n v="0.7172002328288708"/>
    <n v="5"/>
    <m/>
    <n v="0.35398230088495575"/>
    <n v="1"/>
    <n v="142"/>
    <x v="47"/>
    <n v="0.53521126760563376"/>
    <x v="2"/>
    <n v="380"/>
    <n v="0.44237485448195574"/>
    <n v="4"/>
    <x v="49"/>
    <n v="7.5669383003492435E-2"/>
    <n v="2"/>
    <n v="2"/>
    <n v="2.3282887077997671E-3"/>
    <n v="1"/>
    <n v="0.45"/>
    <n v="4"/>
    <n v="5.0000000000000001E-3"/>
    <n v="1"/>
    <n v="2.5714285714285716"/>
    <m/>
    <n v="3.7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619047619047619"/>
    <s v="HIGH"/>
    <n v="2"/>
    <n v="12"/>
    <s v="LOW RISK"/>
  </r>
  <r>
    <n v="6"/>
    <m/>
    <x v="2"/>
    <x v="55"/>
    <n v="2712.45"/>
    <n v="3785"/>
    <n v="1.3954174270493467"/>
    <n v="1456.81"/>
    <n v="359.30399999999997"/>
    <n v="9.4928401585204755E-2"/>
    <n v="2"/>
    <m/>
    <n v="6.2787136294027563"/>
    <n v="2"/>
    <n v="605"/>
    <x v="48"/>
    <n v="0.3322314049586777"/>
    <x v="1"/>
    <n v="1577"/>
    <n v="0.41664464993394978"/>
    <n v="4"/>
    <x v="50"/>
    <n v="6.3143989431968292E-2"/>
    <n v="2"/>
    <n v="14"/>
    <n v="3.6988110964332895E-3"/>
    <n v="1"/>
    <n v="0.45"/>
    <n v="4"/>
    <n v="5.0000000000000001E-3"/>
    <n v="1"/>
    <n v="2.5714285714285716"/>
    <m/>
    <n v="2.2857142857142856"/>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76190476190476186"/>
    <s v="MEDIUM HIGH"/>
    <n v="2"/>
    <n v="12"/>
    <s v="LOW RISK"/>
  </r>
  <r>
    <n v="6"/>
    <m/>
    <x v="0"/>
    <x v="56"/>
    <n v="76.457400000000007"/>
    <n v="5072"/>
    <n v="66.337594529764274"/>
    <n v="76.457400000000007"/>
    <n v="5072"/>
    <n v="1"/>
    <n v="5"/>
    <m/>
    <n v="0.23752969121140144"/>
    <n v="1"/>
    <n v="402"/>
    <x v="49"/>
    <n v="0.20646766169154229"/>
    <x v="3"/>
    <n v="1217"/>
    <n v="0.2399447949526814"/>
    <n v="3"/>
    <x v="51"/>
    <n v="5.1853312302839114E-2"/>
    <n v="1"/>
    <n v="41"/>
    <n v="8.0835962145110411E-3"/>
    <n v="1"/>
    <n v="0.65"/>
    <n v="5"/>
    <n v="5.0000000000000001E-3"/>
    <n v="1"/>
    <n v="2.1428571428571428"/>
    <m/>
    <n v="3.5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MEDIUM HIGH"/>
    <n v="3"/>
    <n v="18"/>
    <s v="LOW RISK"/>
  </r>
  <r>
    <n v="6"/>
    <m/>
    <x v="4"/>
    <x v="57"/>
    <n v="888.98199999999997"/>
    <n v="1786"/>
    <n v="2.0090395531068119"/>
    <n v="867.95899999999995"/>
    <n v="1743.76"/>
    <n v="0.97634938409854422"/>
    <n v="5"/>
    <m/>
    <n v="0.12096077414895455"/>
    <n v="1"/>
    <n v="171"/>
    <x v="23"/>
    <n v="0.49122807017543857"/>
    <x v="1"/>
    <n v="484"/>
    <n v="0.27099664053751399"/>
    <n v="3"/>
    <x v="52"/>
    <n v="6.4949608062709968E-2"/>
    <n v="2"/>
    <n v="17"/>
    <n v="9.5184770436730123E-3"/>
    <n v="1"/>
    <n v="0.55000000000000004"/>
    <n v="5"/>
    <n v="5.0000000000000001E-3"/>
    <n v="1"/>
    <n v="2.4285714285714284"/>
    <m/>
    <n v="3.7142857142857144"/>
    <s v="HIGH"/>
    <s v="5% Calamity fund             Access to private sectors financial assistance from LGU &amp; DSWD    but has limited access to resources to respond to hazard."/>
    <n v="2"/>
    <s v="Very limited Equipment and facilities for assistance"/>
    <n v="2"/>
    <s v="Has available infrastructure such as Concrete roadsand bridges ,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HIGH"/>
    <n v="3"/>
    <n v="18"/>
    <s v="LOW RISK"/>
  </r>
  <r>
    <n v="6"/>
    <m/>
    <x v="1"/>
    <x v="58"/>
    <n v="380.53300000000002"/>
    <n v="2778"/>
    <n v="7.3002867031243017"/>
    <n v="380.53300000000002"/>
    <n v="2778"/>
    <n v="1"/>
    <n v="5"/>
    <m/>
    <n v="1.7573221757322177"/>
    <n v="1"/>
    <n v="275"/>
    <x v="8"/>
    <n v="0.34545454545454546"/>
    <x v="1"/>
    <n v="669"/>
    <n v="0.2408207343412527"/>
    <n v="3"/>
    <x v="53"/>
    <n v="6.5874730021598271E-2"/>
    <n v="2"/>
    <n v="2"/>
    <n v="7.1994240460763136E-4"/>
    <n v="1"/>
    <n v="0.65"/>
    <n v="5"/>
    <n v="5.0000000000000001E-3"/>
    <n v="1"/>
    <n v="2.4285714285714284"/>
    <m/>
    <n v="3.7142857142857144"/>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3109243697478992"/>
    <s v="HIGH"/>
    <n v="3"/>
    <n v="18"/>
    <s v="LOW RISK"/>
  </r>
  <r>
    <n v="6"/>
    <m/>
    <x v="0"/>
    <x v="59"/>
    <n v="5.3134600000000001"/>
    <n v="1481"/>
    <n v="278.72610314183225"/>
    <n v="5.3134600000000001"/>
    <n v="1481"/>
    <n v="1"/>
    <n v="5"/>
    <m/>
    <n v="1.0669253152279341"/>
    <n v="1"/>
    <n v="54"/>
    <x v="0"/>
    <n v="3.7037037037037035E-2"/>
    <x v="4"/>
    <n v="192"/>
    <n v="0.12964213369345037"/>
    <n v="2"/>
    <x v="54"/>
    <n v="3.916272788656313E-2"/>
    <n v="1"/>
    <n v="15"/>
    <n v="1.012829169480081E-2"/>
    <n v="1"/>
    <n v="0.65"/>
    <n v="5"/>
    <n v="5.0000000000000001E-3"/>
    <n v="1"/>
    <n v="1.7142857142857142"/>
    <m/>
    <n v="3.3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 covered court, Brgy. Hall, Day care center, , health center building but cannot accommodate large number of evacuees during flood"/>
    <n v="4"/>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1666666666666665"/>
    <m/>
    <n v="1.0601503759398496"/>
    <s v="HIGH"/>
    <n v="3"/>
    <n v="18"/>
    <s v="LOW RISK"/>
  </r>
  <r>
    <n v="6"/>
    <m/>
    <x v="2"/>
    <x v="60"/>
    <n v="6862.95"/>
    <n v="1594"/>
    <n v="0.23226163675970246"/>
    <n v="78.218000000000004"/>
    <n v="18.167100000000001"/>
    <n v="1.1397176913425346E-2"/>
    <n v="1"/>
    <m/>
    <n v="0.47449584816132861"/>
    <n v="1"/>
    <n v="106"/>
    <x v="50"/>
    <n v="0.84905660377358494"/>
    <x v="2"/>
    <n v="634"/>
    <n v="0.39774153074027602"/>
    <n v="4"/>
    <x v="45"/>
    <n v="7.6537013801756593E-2"/>
    <n v="2"/>
    <n v="4"/>
    <n v="2.509410288582183E-3"/>
    <n v="1"/>
    <n v="0.65"/>
    <n v="5"/>
    <n v="5.0000000000000001E-3"/>
    <n v="1"/>
    <n v="2.7142857142857144"/>
    <m/>
    <n v="1.8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61904761904761907"/>
    <s v="HIGH"/>
    <n v="3"/>
    <n v="18"/>
    <s v="LOW RISK"/>
  </r>
  <r>
    <n v="6"/>
    <m/>
    <x v="0"/>
    <x v="61"/>
    <n v="53.371699999999997"/>
    <n v="9774"/>
    <n v="183.1307603093025"/>
    <n v="53.371699999999997"/>
    <n v="9774.02"/>
    <n v="1.0000020462451402"/>
    <n v="5"/>
    <m/>
    <n v="0.11600928074245939"/>
    <n v="1"/>
    <n v="588"/>
    <x v="51"/>
    <n v="0.22959183673469388"/>
    <x v="3"/>
    <n v="1726"/>
    <n v="0.17659095559648047"/>
    <n v="3"/>
    <x v="55"/>
    <n v="3.662778800900348E-2"/>
    <n v="1"/>
    <n v="35"/>
    <n v="3.5809289952936363E-3"/>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Birthing clinic, health center building, Tawag Center,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0"/>
    <x v="62"/>
    <n v="34.623800000000003"/>
    <n v="4859"/>
    <n v="140.33699362866005"/>
    <n v="34.623800000000003"/>
    <n v="4859"/>
    <n v="1"/>
    <n v="5"/>
    <m/>
    <n v="2.0134228187919461"/>
    <n v="1"/>
    <n v="367"/>
    <x v="52"/>
    <n v="0.28882833787465939"/>
    <x v="3"/>
    <n v="1074"/>
    <n v="0.22103313438979214"/>
    <n v="3"/>
    <x v="56"/>
    <n v="4.8981271866639225E-2"/>
    <n v="1"/>
    <n v="24"/>
    <n v="4.9392879193249639E-3"/>
    <n v="1"/>
    <n v="0.65"/>
    <n v="5"/>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3"/>
    <n v="18"/>
    <s v="LOW RISK"/>
  </r>
  <r>
    <n v="6"/>
    <m/>
    <x v="4"/>
    <x v="63"/>
    <n v="254.61"/>
    <n v="5933"/>
    <n v="23.302305486822984"/>
    <n v="254.61"/>
    <n v="5933"/>
    <n v="1"/>
    <n v="5"/>
    <m/>
    <n v="4.8543689320388346"/>
    <n v="1"/>
    <n v="401"/>
    <x v="53"/>
    <n v="0.24937655860349128"/>
    <x v="3"/>
    <n v="1181"/>
    <n v="0.19905612674869375"/>
    <n v="3"/>
    <x v="57"/>
    <n v="6.9105005899207816E-2"/>
    <n v="2"/>
    <n v="66"/>
    <n v="1.1124220461823698E-2"/>
    <n v="1"/>
    <n v="0.45"/>
    <n v="4"/>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2"/>
    <n v="12"/>
    <s v="LOW RISK"/>
  </r>
  <r>
    <n v="6"/>
    <m/>
    <x v="1"/>
    <x v="64"/>
    <n v="42.777200000000001"/>
    <n v="2630"/>
    <n v="61.481349877972377"/>
    <n v="42.777200000000001"/>
    <n v="2630"/>
    <n v="1"/>
    <n v="5"/>
    <m/>
    <n v="0.77220077220077221"/>
    <n v="1"/>
    <n v="210"/>
    <x v="10"/>
    <n v="0.2"/>
    <x v="3"/>
    <n v="575"/>
    <n v="0.21863117870722434"/>
    <n v="3"/>
    <x v="58"/>
    <n v="5.6273764258555133E-2"/>
    <n v="2"/>
    <n v="10"/>
    <n v="3.8022813688212928E-3"/>
    <n v="1"/>
    <n v="0.65"/>
    <n v="5"/>
    <n v="5.0000000000000001E-3"/>
    <n v="1"/>
    <n v="2.2857142857142856"/>
    <m/>
    <n v="3.6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m/>
    <n v="1.2857142857142856"/>
    <s v="MEDIUM HIGH"/>
    <n v="3"/>
    <n v="18"/>
    <s v="LOW RISK"/>
  </r>
  <r>
    <n v="6"/>
    <m/>
    <x v="2"/>
    <x v="65"/>
    <n v="3381.79"/>
    <n v="2165"/>
    <n v="0.64019350698890232"/>
    <n v="82.120699999999999"/>
    <n v="52.5732"/>
    <n v="2.4283233256351039E-2"/>
    <n v="1"/>
    <m/>
    <n v="0"/>
    <n v="1"/>
    <n v="245"/>
    <x v="54"/>
    <n v="0.3510204081632653"/>
    <x v="1"/>
    <n v="676"/>
    <n v="0.31224018475750576"/>
    <n v="4"/>
    <x v="7"/>
    <n v="7.6212471131639717E-2"/>
    <n v="2"/>
    <n v="16"/>
    <n v="7.3903002309468821E-3"/>
    <n v="1"/>
    <n v="0.45"/>
    <n v="4"/>
    <n v="5.0000000000000001E-3"/>
    <n v="1"/>
    <n v="2.4285714285714284"/>
    <m/>
    <n v="1.714285714285714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714285714285714"/>
    <s v="HIGH"/>
    <n v="2"/>
    <n v="12"/>
    <s v="LOW RISK"/>
  </r>
  <r>
    <n v="6"/>
    <m/>
    <x v="2"/>
    <x v="66"/>
    <n v="1001.56"/>
    <n v="2529"/>
    <n v="2.5250609049882184"/>
    <n v="618.303"/>
    <n v="1561.25"/>
    <n v="0.61733886911822855"/>
    <n v="5"/>
    <m/>
    <n v="2.5139664804469275"/>
    <n v="1"/>
    <n v="277"/>
    <x v="55"/>
    <n v="0.57761732851985559"/>
    <x v="2"/>
    <n v="656"/>
    <n v="0.25939106366152631"/>
    <n v="3"/>
    <x v="59"/>
    <n v="7.8291814946619215E-2"/>
    <n v="2"/>
    <n v="5"/>
    <n v="1.9770660340055358E-3"/>
    <n v="1"/>
    <n v="0.45"/>
    <n v="4"/>
    <n v="5.0000000000000001E-3"/>
    <n v="1"/>
    <n v="2.4285714285714284"/>
    <m/>
    <n v="3.7142857142857144"/>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women center, senior citizen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MEDIUM HIGH"/>
    <n v="2"/>
    <n v="12"/>
    <s v="LOW RISK"/>
  </r>
  <r>
    <n v="6"/>
    <m/>
    <x v="1"/>
    <x v="67"/>
    <n v="1073.51"/>
    <n v="3060"/>
    <n v="2.8504625015137259"/>
    <n v="845.57"/>
    <n v="2410.2600000000002"/>
    <n v="0.78766666666666674"/>
    <n v="5"/>
    <m/>
    <n v="0.64308681672025725"/>
    <n v="1"/>
    <n v="264"/>
    <x v="56"/>
    <n v="0.26515151515151514"/>
    <x v="3"/>
    <n v="700"/>
    <n v="0.22875816993464052"/>
    <n v="3"/>
    <x v="60"/>
    <n v="6.8627450980392163E-2"/>
    <n v="2"/>
    <n v="6"/>
    <n v="1.9607843137254902E-3"/>
    <n v="1"/>
    <n v="0.45"/>
    <n v="4"/>
    <n v="5.0000000000000001E-3"/>
    <n v="1"/>
    <n v="2.1428571428571428"/>
    <m/>
    <n v="3.5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MEDIUM HIGH"/>
    <n v="2"/>
    <n v="12"/>
    <s v="LOW RISK"/>
  </r>
  <r>
    <n v="6"/>
    <m/>
    <x v="0"/>
    <x v="68"/>
    <n v="5.36036"/>
    <n v="465"/>
    <n v="86.747904991455798"/>
    <n v="5.36036"/>
    <n v="465"/>
    <n v="1"/>
    <n v="5"/>
    <m/>
    <n v="3.322259136212625"/>
    <n v="1"/>
    <n v="14"/>
    <x v="37"/>
    <n v="0.2857142857142857"/>
    <x v="3"/>
    <n v="32"/>
    <n v="6.8817204301075269E-2"/>
    <n v="2"/>
    <x v="61"/>
    <n v="0.13763440860215054"/>
    <n v="2"/>
    <n v="7"/>
    <n v="1.5053763440860216E-2"/>
    <n v="1"/>
    <n v="0.55000000000000004"/>
    <n v="5"/>
    <n v="5.0000000000000001E-3"/>
    <n v="1"/>
    <n v="2.1428571428571428"/>
    <m/>
    <n v="3.5714285714285712"/>
    <s v="MEDIUM HIGH"/>
    <s v="5% Calamity fund             Access to private sectors financial assistance from LGU &amp; DSWD    but has limited access to resources to respond to hazard."/>
    <n v="2"/>
    <s v="Very limited Equipment and facilities for assistance"/>
    <n v="2"/>
    <s v="Has available infrastructure such as Concrete roads, Dike, , Brgy. Hall with day care center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MEDIUM HIGH"/>
    <n v="3"/>
    <n v="18"/>
    <s v="LOW RISK"/>
  </r>
  <r>
    <n v="6"/>
    <m/>
    <x v="2"/>
    <x v="69"/>
    <n v="769.28300000000002"/>
    <n v="1580"/>
    <n v="2.0538605428691392"/>
    <n v="149.78299999999999"/>
    <n v="307.63200000000001"/>
    <n v="0.19470379746835442"/>
    <n v="3"/>
    <m/>
    <n v="0.2510460251046025"/>
    <n v="1"/>
    <n v="261"/>
    <x v="57"/>
    <n v="0.63984674329501912"/>
    <x v="2"/>
    <n v="696"/>
    <n v="0.44050632911392407"/>
    <n v="4"/>
    <x v="26"/>
    <n v="7.6582278481012664E-2"/>
    <n v="2"/>
    <n v="20"/>
    <n v="1.2658227848101266E-2"/>
    <n v="1"/>
    <n v="0.45"/>
    <n v="4"/>
    <n v="5.0000000000000001E-3"/>
    <n v="1"/>
    <n v="2.5714285714285716"/>
    <m/>
    <n v="2.7857142857142856"/>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92857142857142849"/>
    <s v="HIGH"/>
    <n v="2"/>
    <n v="12"/>
    <s v="LOW RISK"/>
  </r>
  <r>
    <n v="6"/>
    <m/>
    <x v="3"/>
    <x v="70"/>
    <n v="17.8658"/>
    <n v="2637"/>
    <n v="147.60044330508569"/>
    <n v="17.8658"/>
    <n v="2636.99"/>
    <n v="0.99999620781190734"/>
    <n v="5"/>
    <m/>
    <n v="1.2006861063464835"/>
    <n v="1"/>
    <n v="197"/>
    <x v="9"/>
    <n v="0.26903553299492383"/>
    <x v="3"/>
    <n v="543"/>
    <n v="0.20591581342434584"/>
    <n v="3"/>
    <x v="62"/>
    <n v="6.8259385665529013E-2"/>
    <n v="2"/>
    <n v="17"/>
    <n v="6.4467197572999624E-3"/>
    <n v="1"/>
    <n v="0.65"/>
    <n v="5"/>
    <n v="5.0000000000000001E-3"/>
    <n v="1"/>
    <n v="2.2857142857142856"/>
    <m/>
    <n v="3.6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Day Care Center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142857142857142"/>
    <s v="MEDIUM HIGH"/>
    <n v="3"/>
    <n v="18"/>
    <s v="LOW RISK"/>
  </r>
  <r>
    <n v="6"/>
    <m/>
    <x v="2"/>
    <x v="71"/>
    <n v="948.18100000000004"/>
    <n v="2828"/>
    <n v="2.9825529092019352"/>
    <n v="298.15800000000002"/>
    <n v="889.27"/>
    <n v="0.31445190947666196"/>
    <n v="4"/>
    <m/>
    <n v="0.90909090909090906"/>
    <n v="1"/>
    <n v="355"/>
    <x v="33"/>
    <n v="0.27605633802816903"/>
    <x v="3"/>
    <n v="1027"/>
    <n v="0.36315417256011318"/>
    <n v="4"/>
    <x v="17"/>
    <n v="4.6322489391796319E-2"/>
    <n v="1"/>
    <n v="1"/>
    <n v="3.5360678925035362E-4"/>
    <n v="1"/>
    <n v="0.65"/>
    <n v="5"/>
    <n v="5.0000000000000001E-3"/>
    <n v="1"/>
    <n v="2.2857142857142856"/>
    <m/>
    <n v="3.142857142857142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0476190476190477"/>
    <s v="HIGH"/>
    <n v="3"/>
    <n v="18"/>
    <s v="LOW RISK"/>
  </r>
  <r>
    <n v="6"/>
    <m/>
    <x v="1"/>
    <x v="72"/>
    <n v="454.61"/>
    <n v="16187"/>
    <n v="35.606343899166319"/>
    <n v="454.61"/>
    <n v="16187"/>
    <n v="1"/>
    <n v="5"/>
    <m/>
    <n v="2.640845070422535"/>
    <n v="1"/>
    <n v="620"/>
    <x v="58"/>
    <n v="0.1596774193548387"/>
    <x v="3"/>
    <n v="1903"/>
    <n v="0.11756347686415024"/>
    <n v="2"/>
    <x v="63"/>
    <n v="3.0765429048001482E-2"/>
    <n v="1"/>
    <n v="75"/>
    <n v="4.633347748192994E-3"/>
    <n v="1"/>
    <n v="0.45"/>
    <n v="4"/>
    <n v="5.0000000000000001E-3"/>
    <n v="1"/>
    <n v="1.8571428571428572"/>
    <m/>
    <n v="3.428571428571428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function Hall, Birthing Clinic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42857142857143"/>
    <s v="HIGH"/>
    <n v="2"/>
    <n v="12"/>
    <s v="LOW RISK"/>
  </r>
  <r>
    <n v="6"/>
    <m/>
    <x v="1"/>
    <x v="73"/>
    <n v="1652.41"/>
    <n v="2658"/>
    <n v="1.6085596189807614"/>
    <n v="919.55100000000004"/>
    <n v="1479.15"/>
    <n v="0.55648984198645601"/>
    <n v="5"/>
    <m/>
    <n v="1.062215477996965"/>
    <n v="1"/>
    <n v="310"/>
    <x v="59"/>
    <n v="0.5580645161290323"/>
    <x v="2"/>
    <n v="771"/>
    <n v="0.29006772009029347"/>
    <n v="3"/>
    <x v="15"/>
    <n v="6.5838976674191127E-2"/>
    <n v="2"/>
    <n v="9"/>
    <n v="3.3860045146726862E-3"/>
    <n v="1"/>
    <n v="0.55000000000000004"/>
    <n v="5"/>
    <n v="5.0000000000000001E-3"/>
    <n v="1"/>
    <n v="2.5714285714285716"/>
    <m/>
    <n v="3.7857142857142856"/>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619047619047619"/>
    <s v="MEDIUM HIGH"/>
    <n v="3"/>
    <n v="18"/>
    <s v="LOW RISK"/>
  </r>
  <r>
    <n v="6"/>
    <m/>
    <x v="0"/>
    <x v="74"/>
    <n v="7.8905000000000003"/>
    <n v="43"/>
    <n v="5.4495912806539506"/>
    <n v="7.8905000000000003"/>
    <n v="43"/>
    <n v="1"/>
    <n v="5"/>
    <m/>
    <n v="6.0975609756097562"/>
    <n v="1"/>
    <n v="4"/>
    <x v="36"/>
    <n v="0"/>
    <x v="5"/>
    <n v="9"/>
    <n v="0.20930232558139536"/>
    <n v="3"/>
    <x v="40"/>
    <n v="0.27906976744186046"/>
    <n v="3"/>
    <n v="3"/>
    <n v="6.9767441860465115E-2"/>
    <n v="1"/>
    <n v="0.55000000000000004"/>
    <n v="5"/>
    <n v="5.0000000000000001E-3"/>
    <n v="1"/>
    <n v="2"/>
    <m/>
    <n v="3.5"/>
    <s v="HIGH"/>
    <s v="5% Calamity fund             Access to private sectors financial assistance from LGU &amp; DSWD    but has limited access to resources to respond to hazard."/>
    <n v="2"/>
    <s v="Very limited Equipment and facilities for assistance"/>
    <n v="2"/>
    <s v="Has available infrastructure such as Concrete roads, Dike, , Brgy. Hall w/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666666666666667"/>
    <s v="HIGH"/>
    <n v="3"/>
    <n v="18"/>
    <s v="LOW RISK"/>
  </r>
  <r>
    <n v="6"/>
    <m/>
    <x v="3"/>
    <x v="75"/>
    <n v="6.2890899999999998"/>
    <n v="661"/>
    <n v="105.10264601079011"/>
    <n v="6.2890899999999998"/>
    <n v="661.00199999999995"/>
    <n v="1.0000030257186081"/>
    <n v="5"/>
    <m/>
    <n v="0.3115264797507788"/>
    <n v="1"/>
    <n v="22"/>
    <x v="60"/>
    <n v="0"/>
    <x v="5"/>
    <n v="64"/>
    <n v="9.682299546142209E-2"/>
    <n v="2"/>
    <x v="27"/>
    <n v="6.8078668683812404E-2"/>
    <n v="2"/>
    <n v="3"/>
    <n v="4.5385779122541605E-3"/>
    <n v="1"/>
    <n v="0.55000000000000004"/>
    <n v="5"/>
    <n v="5.0000000000000001E-3"/>
    <n v="1"/>
    <n v="1.7142857142857142"/>
    <m/>
    <n v="3.3571428571428572"/>
    <s v="HIGH"/>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with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190476190476191"/>
    <s v="HIGH"/>
    <n v="3"/>
    <n v="18"/>
    <s v="LOW RISK"/>
  </r>
  <r>
    <n v="6"/>
    <m/>
    <x v="2"/>
    <x v="76"/>
    <n v="1592.44"/>
    <n v="2087"/>
    <n v="1.3105674311120041"/>
    <n v="21.093599999999999"/>
    <n v="27.6447"/>
    <n v="1.3246142788691902E-2"/>
    <n v="1"/>
    <m/>
    <n v="0.72737852778585976"/>
    <n v="1"/>
    <n v="325"/>
    <x v="61"/>
    <n v="0.57846153846153847"/>
    <x v="2"/>
    <n v="854"/>
    <n v="0.40919980833732633"/>
    <n v="4"/>
    <x v="64"/>
    <n v="7.6665069477719214E-2"/>
    <n v="2"/>
    <n v="4"/>
    <n v="1.9166267369429804E-3"/>
    <n v="1"/>
    <n v="0.45"/>
    <n v="4"/>
    <n v="5.0000000000000001E-3"/>
    <n v="1"/>
    <n v="2.5714285714285716"/>
    <m/>
    <n v="1.785714285714285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9523809523809523"/>
    <s v="HIGH"/>
    <n v="2"/>
    <n v="12"/>
    <s v="LOW RISK"/>
  </r>
  <r>
    <n v="6"/>
    <m/>
    <x v="1"/>
    <x v="77"/>
    <n v="851.08299999999997"/>
    <n v="4989"/>
    <n v="5.861942959734832"/>
    <n v="736.66800000000001"/>
    <n v="4318.3"/>
    <n v="0.86556424133092813"/>
    <n v="5"/>
    <m/>
    <n v="1.1904761904761905"/>
    <n v="1"/>
    <n v="485"/>
    <x v="62"/>
    <n v="0.56288659793814433"/>
    <x v="2"/>
    <n v="1284"/>
    <n v="0.25736620565243534"/>
    <n v="3"/>
    <x v="65"/>
    <n v="5.6123471637602729E-2"/>
    <n v="2"/>
    <n v="8"/>
    <n v="1.6035277610743637E-3"/>
    <n v="1"/>
    <n v="0.45"/>
    <n v="4"/>
    <n v="5.0000000000000001E-3"/>
    <n v="1"/>
    <n v="2.4285714285714284"/>
    <m/>
    <n v="3.7142857142857144"/>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MEDIUM HIGH"/>
    <n v="2"/>
    <n v="12"/>
    <s v="LOW RISK"/>
  </r>
  <r>
    <n v="6"/>
    <m/>
    <x v="1"/>
    <x v="78"/>
    <n v="1045.06"/>
    <n v="3487"/>
    <n v="3.3366505272424551"/>
    <n v="1012.36"/>
    <n v="3377.88"/>
    <n v="0.96870662460567825"/>
    <n v="5"/>
    <m/>
    <n v="1.1933174224343674"/>
    <n v="1"/>
    <n v="417"/>
    <x v="63"/>
    <n v="0.54196642685851315"/>
    <x v="2"/>
    <n v="1086"/>
    <n v="0.31144250071694868"/>
    <n v="4"/>
    <x v="66"/>
    <n v="6.9687410381416695E-2"/>
    <n v="2"/>
    <n v="25"/>
    <n v="7.1694866647548034E-3"/>
    <n v="1"/>
    <n v="0.55000000000000004"/>
    <n v="5"/>
    <n v="5.0000000000000001E-3"/>
    <n v="1"/>
    <n v="2.7142857142857144"/>
    <m/>
    <n v="3.8571428571428572"/>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857142857142858"/>
    <s v="MEDIUM HIGH"/>
    <n v="3"/>
    <n v="18"/>
    <s v="LOW RISK"/>
  </r>
  <r>
    <n v="6"/>
    <m/>
    <x v="1"/>
    <x v="79"/>
    <n v="683.01599999999996"/>
    <n v="4238"/>
    <n v="6.2048326832753551"/>
    <n v="489.75400000000002"/>
    <n v="3038.84"/>
    <n v="0.71704577630958"/>
    <n v="5"/>
    <m/>
    <n v="1.4401440144014401"/>
    <n v="1"/>
    <n v="374"/>
    <x v="64"/>
    <n v="0.4732620320855615"/>
    <x v="1"/>
    <n v="1072"/>
    <n v="0.25294950448324682"/>
    <n v="3"/>
    <x v="67"/>
    <n v="5.7102406795658332E-2"/>
    <n v="2"/>
    <n v="56"/>
    <n v="1.3213780084945729E-2"/>
    <n v="1"/>
    <n v="0.55000000000000004"/>
    <n v="5"/>
    <n v="5.0000000000000001E-3"/>
    <n v="1"/>
    <n v="2.4285714285714284"/>
    <m/>
    <n v="3.7142857142857144"/>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2380952380952381"/>
    <s v="HIGH"/>
    <n v="3"/>
    <n v="18"/>
    <s v="LOW RISK"/>
  </r>
  <r>
    <n v="6"/>
    <m/>
    <x v="2"/>
    <x v="80"/>
    <n v="461.44200000000001"/>
    <n v="4100"/>
    <n v="8.8851903381139987"/>
    <n v="174.072"/>
    <n v="1546.66"/>
    <n v="0.37723414634146346"/>
    <n v="4"/>
    <m/>
    <n v="0.37546933667083854"/>
    <n v="1"/>
    <n v="406"/>
    <x v="65"/>
    <n v="0.34482758620689657"/>
    <x v="1"/>
    <n v="1123"/>
    <n v="0.27390243902439027"/>
    <n v="3"/>
    <x v="68"/>
    <n v="3.2926829268292684E-2"/>
    <n v="1"/>
    <n v="37"/>
    <n v="9.0243902439024384E-3"/>
    <n v="1"/>
    <n v="0.45"/>
    <n v="4"/>
    <n v="5.0000000000000001E-3"/>
    <n v="1"/>
    <n v="2.1428571428571428"/>
    <m/>
    <n v="3.0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0238095238095237"/>
    <s v="HIGH"/>
    <n v="2"/>
    <n v="12"/>
    <s v="LOW RISK"/>
  </r>
  <r>
    <n v="6"/>
    <m/>
    <x v="0"/>
    <x v="81"/>
    <n v="36.434199999999997"/>
    <n v="3846"/>
    <n v="105.5601605085332"/>
    <n v="36.434199999999997"/>
    <n v="3845.99"/>
    <n v="0.99999739989599579"/>
    <n v="5"/>
    <m/>
    <n v="0.30927835051546393"/>
    <n v="1"/>
    <n v="137"/>
    <x v="66"/>
    <n v="0.10948905109489052"/>
    <x v="0"/>
    <n v="423"/>
    <n v="0.10998439937597504"/>
    <n v="2"/>
    <x v="68"/>
    <n v="3.5101404056162244E-2"/>
    <n v="1"/>
    <n v="27"/>
    <n v="7.0202808112324495E-3"/>
    <n v="1"/>
    <n v="0.55000000000000004"/>
    <n v="5"/>
    <n v="5.0000000000000001E-3"/>
    <n v="1"/>
    <n v="1.8571428571428572"/>
    <m/>
    <n v="3.428571428571428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42857142857143"/>
    <s v="MEDIUM HIGH"/>
    <n v="3"/>
    <n v="18"/>
    <s v="LOW RISK"/>
  </r>
  <r>
    <n v="6"/>
    <m/>
    <x v="1"/>
    <x v="82"/>
    <n v="577.85699999999997"/>
    <n v="3684"/>
    <n v="6.375279697226131"/>
    <n v="577.85699999999997"/>
    <n v="3684"/>
    <n v="1"/>
    <n v="5"/>
    <m/>
    <n v="0.8714596949891068"/>
    <n v="1"/>
    <n v="287"/>
    <x v="67"/>
    <n v="0.45296167247386759"/>
    <x v="1"/>
    <n v="758"/>
    <n v="0.20575461454940283"/>
    <n v="3"/>
    <x v="3"/>
    <n v="4.5874049945711183E-2"/>
    <n v="1"/>
    <n v="16"/>
    <n v="4.3431053203040176E-3"/>
    <n v="1"/>
    <n v="0.45"/>
    <n v="4"/>
    <n v="5.0000000000000001E-3"/>
    <n v="1"/>
    <n v="2.1428571428571428"/>
    <m/>
    <n v="3.5714285714285712"/>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04761904761905"/>
    <s v="HIGH"/>
    <n v="2"/>
    <n v="12"/>
    <s v="LOW RISK"/>
  </r>
  <r>
    <n v="6"/>
    <m/>
    <x v="2"/>
    <x v="83"/>
    <n v="8670.6299999999992"/>
    <n v="5702"/>
    <n v="0.65762234116782758"/>
    <n v="212.863"/>
    <n v="139.983"/>
    <n v="2.4549807085233251E-2"/>
    <n v="1"/>
    <m/>
    <n v="0.53590568060021437"/>
    <n v="1"/>
    <n v="580"/>
    <x v="68"/>
    <n v="0.2810344827586207"/>
    <x v="3"/>
    <n v="1667"/>
    <n v="0.29235356015433184"/>
    <n v="3"/>
    <x v="69"/>
    <n v="6.4538758330410381E-2"/>
    <n v="2"/>
    <n v="34"/>
    <n v="5.962820063135742E-3"/>
    <n v="1"/>
    <n v="0.55000000000000004"/>
    <n v="5"/>
    <n v="5.0000000000000001E-3"/>
    <n v="1"/>
    <n v="2.2857142857142856"/>
    <m/>
    <n v="1.6428571428571428"/>
    <s v="MEDIUM 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0.54761904761904756"/>
    <s v="MEDIUM HIGH"/>
    <n v="3"/>
    <n v="18"/>
    <s v="LOW RISK"/>
  </r>
  <r>
    <n v="6"/>
    <m/>
    <x v="0"/>
    <x v="84"/>
    <n v="5.6246200000000002"/>
    <n v="83"/>
    <n v="14.756552442653904"/>
    <n v="5.6246200000000002"/>
    <n v="83.000200000000007"/>
    <n v="1.0000024096385542"/>
    <n v="5"/>
    <m/>
    <n v="0.62353858144972718"/>
    <n v="1"/>
    <n v="0"/>
    <x v="36"/>
    <n v="0"/>
    <x v="6"/>
    <n v="0"/>
    <n v="0"/>
    <n v="1"/>
    <x v="70"/>
    <n v="0.38554216867469882"/>
    <n v="4"/>
    <n v="2"/>
    <n v="2.4096385542168676E-2"/>
    <n v="1"/>
    <n v="0.55000000000000004"/>
    <n v="5"/>
    <n v="5.0000000000000001E-3"/>
    <n v="1"/>
    <n v="2.1666666666666665"/>
    <m/>
    <n v="3.583333333333333"/>
    <s v="HIGH"/>
    <s v="5% Calamity fund             Access to private sectors financial assistance from LGU &amp; DSWD    but has limited access to resources to respond to hazard."/>
    <n v="2"/>
    <s v="Very limited Equipment and facilities for assistance"/>
    <n v="2"/>
    <s v="Has available infrastructure such as Concrete roads, Dike, Brgy. Hall w/ day care center ,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944444444444444"/>
    <s v="HIGH"/>
    <n v="3"/>
    <n v="18"/>
    <s v="LOW RISK"/>
  </r>
  <r>
    <n v="6"/>
    <m/>
    <x v="1"/>
    <x v="85"/>
    <n v="371.791"/>
    <n v="11173"/>
    <n v="30.05183019492134"/>
    <n v="371.791"/>
    <n v="11173"/>
    <n v="1"/>
    <n v="5"/>
    <m/>
    <n v="0.11090573012939001"/>
    <n v="1"/>
    <n v="110"/>
    <x v="69"/>
    <n v="0.2"/>
    <x v="3"/>
    <n v="379"/>
    <n v="3.3921059697485011E-2"/>
    <n v="1"/>
    <x v="71"/>
    <n v="1.5394254005191085E-2"/>
    <n v="1"/>
    <n v="93"/>
    <n v="8.3236373400161108E-3"/>
    <n v="1"/>
    <n v="0.65"/>
    <n v="5"/>
    <n v="5.0000000000000001E-3"/>
    <n v="1"/>
    <n v="1.8571428571428572"/>
    <m/>
    <n v="3.4285714285714288"/>
    <s v="HIGH"/>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n v="1.142857142857143"/>
    <s v="HIGH"/>
    <n v="3"/>
    <n v="18"/>
    <s v="LOW RIS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I95" firstHeaderRow="0" firstDataRow="1" firstDataCol="1"/>
  <pivotFields count="54">
    <pivotField showAll="0"/>
    <pivotField showAll="0"/>
    <pivotField axis="axisRow" showAll="0" avgSubtotal="1">
      <items count="6">
        <item x="4"/>
        <item x="1"/>
        <item x="3"/>
        <item x="2"/>
        <item x="0"/>
        <item t="avg"/>
      </items>
    </pivotField>
    <pivotField axis="axisRow" showAll="0">
      <items count="8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7"/>
        <item x="38"/>
        <item x="39"/>
        <item x="40"/>
        <item x="41"/>
        <item x="36"/>
        <item x="42"/>
        <item x="43"/>
        <item x="44"/>
        <item x="45"/>
        <item x="46"/>
        <item x="47"/>
        <item x="48"/>
        <item x="50"/>
        <item x="51"/>
        <item x="52"/>
        <item x="53"/>
        <item x="54"/>
        <item x="55"/>
        <item x="49"/>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 numFmtId="2" showAll="0"/>
    <pivotField numFmtId="1" showAll="0"/>
    <pivotField numFmtId="2" showAll="0"/>
    <pivotField numFmtId="2" showAll="0"/>
    <pivotField numFmtId="1" showAll="0"/>
    <pivotField numFmtId="9" showAll="0"/>
    <pivotField showAll="0"/>
    <pivotField showAll="0"/>
    <pivotField dataField="1" numFmtId="2" showAll="0"/>
    <pivotField showAll="0"/>
    <pivotField showAll="0"/>
    <pivotField showAll="0">
      <items count="71">
        <item x="36"/>
        <item x="25"/>
        <item x="0"/>
        <item x="37"/>
        <item x="28"/>
        <item x="66"/>
        <item x="39"/>
        <item x="69"/>
        <item x="46"/>
        <item x="15"/>
        <item x="35"/>
        <item x="38"/>
        <item x="10"/>
        <item x="21"/>
        <item x="26"/>
        <item x="9"/>
        <item x="17"/>
        <item x="22"/>
        <item x="56"/>
        <item x="31"/>
        <item x="18"/>
        <item x="19"/>
        <item x="47"/>
        <item x="49"/>
        <item x="23"/>
        <item x="54"/>
        <item x="16"/>
        <item x="50"/>
        <item x="27"/>
        <item x="8"/>
        <item x="11"/>
        <item x="33"/>
        <item x="58"/>
        <item x="53"/>
        <item x="29"/>
        <item x="45"/>
        <item x="52"/>
        <item x="1"/>
        <item x="32"/>
        <item x="13"/>
        <item x="42"/>
        <item x="41"/>
        <item x="2"/>
        <item x="3"/>
        <item x="67"/>
        <item x="24"/>
        <item x="51"/>
        <item x="14"/>
        <item x="65"/>
        <item x="7"/>
        <item x="20"/>
        <item x="34"/>
        <item x="55"/>
        <item x="68"/>
        <item x="57"/>
        <item x="43"/>
        <item x="12"/>
        <item x="59"/>
        <item x="64"/>
        <item x="40"/>
        <item x="61"/>
        <item x="48"/>
        <item x="4"/>
        <item x="5"/>
        <item x="63"/>
        <item x="6"/>
        <item x="44"/>
        <item x="62"/>
        <item x="30"/>
        <item x="60"/>
        <item t="default"/>
      </items>
    </pivotField>
    <pivotField dataField="1" numFmtId="10" showAll="0"/>
    <pivotField showAll="0">
      <items count="8">
        <item x="5"/>
        <item x="4"/>
        <item x="0"/>
        <item x="3"/>
        <item x="1"/>
        <item x="2"/>
        <item x="6"/>
        <item t="default"/>
      </items>
    </pivotField>
    <pivotField showAll="0"/>
    <pivotField dataField="1" numFmtId="9" showAll="0"/>
    <pivotField showAll="0"/>
    <pivotField showAll="0">
      <items count="73">
        <item x="35"/>
        <item x="40"/>
        <item x="25"/>
        <item x="70"/>
        <item x="27"/>
        <item x="54"/>
        <item x="36"/>
        <item x="61"/>
        <item x="49"/>
        <item x="16"/>
        <item x="38"/>
        <item x="48"/>
        <item x="0"/>
        <item x="21"/>
        <item x="52"/>
        <item x="24"/>
        <item x="14"/>
        <item x="37"/>
        <item x="26"/>
        <item x="45"/>
        <item x="29"/>
        <item x="19"/>
        <item x="23"/>
        <item x="17"/>
        <item x="68"/>
        <item x="39"/>
        <item x="58"/>
        <item x="33"/>
        <item x="64"/>
        <item x="31"/>
        <item x="7"/>
        <item x="3"/>
        <item x="10"/>
        <item x="71"/>
        <item x="15"/>
        <item x="62"/>
        <item x="53"/>
        <item x="12"/>
        <item x="47"/>
        <item x="11"/>
        <item x="30"/>
        <item x="59"/>
        <item x="18"/>
        <item x="60"/>
        <item x="13"/>
        <item x="56"/>
        <item x="50"/>
        <item x="44"/>
        <item x="67"/>
        <item x="66"/>
        <item x="42"/>
        <item x="22"/>
        <item x="51"/>
        <item x="5"/>
        <item x="1"/>
        <item x="20"/>
        <item x="6"/>
        <item x="32"/>
        <item x="65"/>
        <item x="9"/>
        <item x="43"/>
        <item x="46"/>
        <item x="55"/>
        <item x="69"/>
        <item x="2"/>
        <item x="34"/>
        <item x="57"/>
        <item x="4"/>
        <item x="8"/>
        <item x="63"/>
        <item x="28"/>
        <item x="41"/>
        <item t="default"/>
      </items>
    </pivotField>
    <pivotField dataField="1" numFmtId="9" showAll="0"/>
    <pivotField showAll="0"/>
    <pivotField numFmtId="1" showAll="0"/>
    <pivotField dataField="1" numFmtId="10" showAll="0"/>
    <pivotField showAll="0"/>
    <pivotField dataField="1" numFmtId="9" showAll="0"/>
    <pivotField showAll="0"/>
    <pivotField dataField="1" numFmtId="1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164" showAll="0"/>
    <pivotField showAll="0"/>
    <pivotField showAll="0"/>
    <pivotField showAll="0"/>
    <pivotField showAll="0"/>
  </pivotFields>
  <rowFields count="2">
    <field x="2"/>
    <field x="3"/>
  </rowFields>
  <rowItems count="92">
    <i>
      <x/>
    </i>
    <i r="1">
      <x v="48"/>
    </i>
    <i r="1">
      <x v="57"/>
    </i>
    <i r="1">
      <x v="63"/>
    </i>
    <i>
      <x v="1"/>
    </i>
    <i r="1">
      <x v="1"/>
    </i>
    <i r="1">
      <x v="2"/>
    </i>
    <i r="1">
      <x v="4"/>
    </i>
    <i r="1">
      <x v="6"/>
    </i>
    <i r="1">
      <x v="7"/>
    </i>
    <i r="1">
      <x v="8"/>
    </i>
    <i r="1">
      <x v="10"/>
    </i>
    <i r="1">
      <x v="12"/>
    </i>
    <i r="1">
      <x v="13"/>
    </i>
    <i r="1">
      <x v="14"/>
    </i>
    <i r="1">
      <x v="15"/>
    </i>
    <i r="1">
      <x v="20"/>
    </i>
    <i r="1">
      <x v="21"/>
    </i>
    <i r="1">
      <x v="24"/>
    </i>
    <i r="1">
      <x v="31"/>
    </i>
    <i r="1">
      <x v="41"/>
    </i>
    <i r="1">
      <x v="43"/>
    </i>
    <i r="1">
      <x v="45"/>
    </i>
    <i r="1">
      <x v="47"/>
    </i>
    <i r="1">
      <x v="50"/>
    </i>
    <i r="1">
      <x v="58"/>
    </i>
    <i r="1">
      <x v="64"/>
    </i>
    <i r="1">
      <x v="67"/>
    </i>
    <i r="1">
      <x v="72"/>
    </i>
    <i r="1">
      <x v="73"/>
    </i>
    <i r="1">
      <x v="77"/>
    </i>
    <i r="1">
      <x v="78"/>
    </i>
    <i r="1">
      <x v="79"/>
    </i>
    <i r="1">
      <x v="82"/>
    </i>
    <i r="1">
      <x v="85"/>
    </i>
    <i>
      <x v="2"/>
    </i>
    <i r="1">
      <x v="25"/>
    </i>
    <i r="1">
      <x v="27"/>
    </i>
    <i r="1">
      <x v="28"/>
    </i>
    <i r="1">
      <x v="30"/>
    </i>
    <i r="1">
      <x v="70"/>
    </i>
    <i r="1">
      <x v="75"/>
    </i>
    <i>
      <x v="3"/>
    </i>
    <i r="1">
      <x v="3"/>
    </i>
    <i r="1">
      <x v="5"/>
    </i>
    <i r="1">
      <x v="17"/>
    </i>
    <i r="1">
      <x v="18"/>
    </i>
    <i r="1">
      <x v="19"/>
    </i>
    <i r="1">
      <x v="22"/>
    </i>
    <i r="1">
      <x v="32"/>
    </i>
    <i r="1">
      <x v="33"/>
    </i>
    <i r="1">
      <x v="34"/>
    </i>
    <i r="1">
      <x v="49"/>
    </i>
    <i r="1">
      <x v="52"/>
    </i>
    <i r="1">
      <x v="53"/>
    </i>
    <i r="1">
      <x v="54"/>
    </i>
    <i r="1">
      <x v="55"/>
    </i>
    <i r="1">
      <x v="60"/>
    </i>
    <i r="1">
      <x v="65"/>
    </i>
    <i r="1">
      <x v="66"/>
    </i>
    <i r="1">
      <x v="69"/>
    </i>
    <i r="1">
      <x v="71"/>
    </i>
    <i r="1">
      <x v="76"/>
    </i>
    <i r="1">
      <x v="80"/>
    </i>
    <i r="1">
      <x v="83"/>
    </i>
    <i>
      <x v="4"/>
    </i>
    <i r="1">
      <x/>
    </i>
    <i r="1">
      <x v="9"/>
    </i>
    <i r="1">
      <x v="11"/>
    </i>
    <i r="1">
      <x v="16"/>
    </i>
    <i r="1">
      <x v="23"/>
    </i>
    <i r="1">
      <x v="26"/>
    </i>
    <i r="1">
      <x v="29"/>
    </i>
    <i r="1">
      <x v="35"/>
    </i>
    <i r="1">
      <x v="36"/>
    </i>
    <i r="1">
      <x v="37"/>
    </i>
    <i r="1">
      <x v="38"/>
    </i>
    <i r="1">
      <x v="39"/>
    </i>
    <i r="1">
      <x v="40"/>
    </i>
    <i r="1">
      <x v="42"/>
    </i>
    <i r="1">
      <x v="44"/>
    </i>
    <i r="1">
      <x v="46"/>
    </i>
    <i r="1">
      <x v="51"/>
    </i>
    <i r="1">
      <x v="56"/>
    </i>
    <i r="1">
      <x v="59"/>
    </i>
    <i r="1">
      <x v="61"/>
    </i>
    <i r="1">
      <x v="62"/>
    </i>
    <i r="1">
      <x v="68"/>
    </i>
    <i r="1">
      <x v="74"/>
    </i>
    <i r="1">
      <x v="81"/>
    </i>
    <i r="1">
      <x v="84"/>
    </i>
    <i t="grand">
      <x/>
    </i>
  </rowItems>
  <colFields count="1">
    <field x="-2"/>
  </colFields>
  <colItems count="8">
    <i>
      <x/>
    </i>
    <i i="1">
      <x v="1"/>
    </i>
    <i i="2">
      <x v="2"/>
    </i>
    <i i="3">
      <x v="3"/>
    </i>
    <i i="4">
      <x v="4"/>
    </i>
    <i i="5">
      <x v="5"/>
    </i>
    <i i="6">
      <x v="6"/>
    </i>
    <i i="7">
      <x v="7"/>
    </i>
  </colItems>
  <dataFields count="8">
    <dataField name="Sum of % living in informal settlements" fld="12" baseField="0" baseItem="0"/>
    <dataField name="Sum of % of poor household living in dwelling units made from light materials" fld="16" baseField="0" baseItem="0"/>
    <dataField name="Sum of %. of young dependens" fld="19" baseField="0" baseItem="0"/>
    <dataField name="Sum of % of  old dependents" fld="22" baseField="0" baseItem="0"/>
    <dataField name="Sum of % of PWDs" fld="25" baseField="0" baseItem="0"/>
    <dataField name="Sum of % living below poverty threshold" fld="27" baseField="0" baseItem="0"/>
    <dataField name="Sum of % of malnourished individuals" fld="29" baseField="0" baseItem="0"/>
    <dataField name="Sum of Total score divided total number of inidicators" fld="47" baseField="0" baseItem="0"/>
  </dataFields>
  <formats count="1">
    <format dxfId="0">
      <pivotArea field="2"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F94"/>
  <sheetViews>
    <sheetView topLeftCell="AL28" zoomScale="71" zoomScaleNormal="71" workbookViewId="0">
      <selection activeCell="AK7" sqref="AK7"/>
    </sheetView>
  </sheetViews>
  <sheetFormatPr defaultColWidth="9.140625" defaultRowHeight="14.25"/>
  <cols>
    <col min="1" max="1" width="23.28515625" style="2" customWidth="1"/>
    <col min="2" max="2" width="14.85546875" style="2" customWidth="1"/>
    <col min="3" max="4" width="12.7109375" style="2" customWidth="1"/>
    <col min="5" max="6" width="20.7109375" style="2" customWidth="1"/>
    <col min="7" max="9" width="12.7109375" style="2" customWidth="1"/>
    <col min="10" max="10" width="16" style="2" customWidth="1"/>
    <col min="11" max="11" width="12.7109375" style="2" customWidth="1"/>
    <col min="12" max="12" width="12.7109375" style="3" customWidth="1"/>
    <col min="13" max="13" width="12.7109375" style="2" customWidth="1"/>
    <col min="14" max="14" width="12.5703125" style="2" customWidth="1"/>
    <col min="15" max="15" width="12.7109375" style="4" customWidth="1"/>
    <col min="16" max="16" width="10.7109375" style="5" customWidth="1"/>
    <col min="17" max="18" width="12.7109375" style="5" customWidth="1"/>
    <col min="19" max="19" width="12.7109375" style="2" customWidth="1"/>
    <col min="20" max="20" width="7.5703125" style="5" customWidth="1"/>
    <col min="21" max="21" width="9.42578125" style="5" customWidth="1"/>
    <col min="22" max="22" width="8.7109375" style="5" customWidth="1"/>
    <col min="23" max="23" width="12.7109375" style="6" customWidth="1"/>
    <col min="24" max="25" width="12.7109375" style="2" customWidth="1"/>
    <col min="26" max="26" width="12.7109375" style="6" customWidth="1"/>
    <col min="27" max="28" width="12.7109375" style="2" customWidth="1"/>
    <col min="29" max="29" width="12.7109375" style="6" customWidth="1"/>
    <col min="30" max="30" width="12.7109375" style="4" customWidth="1"/>
    <col min="31" max="31" width="12.7109375" style="6" customWidth="1"/>
    <col min="32" max="32" width="12.7109375" style="4" customWidth="1"/>
    <col min="33" max="34" width="12.7109375" style="6" customWidth="1"/>
    <col min="35" max="35" width="20.7109375" style="2" hidden="1" customWidth="1"/>
    <col min="36" max="36" width="12.7109375" style="2" customWidth="1"/>
    <col min="37" max="37" width="12.7109375" style="4" customWidth="1"/>
    <col min="38" max="39" width="12.7109375" style="2" customWidth="1"/>
    <col min="40" max="40" width="12.7109375" style="7" customWidth="1"/>
    <col min="41" max="50" width="12.7109375" style="2" customWidth="1"/>
    <col min="51" max="51" width="20.7109375" style="2" customWidth="1"/>
    <col min="52" max="56" width="12.7109375" style="2" customWidth="1"/>
    <col min="57" max="16384" width="9.140625" style="2"/>
  </cols>
  <sheetData>
    <row r="1" spans="1:708">
      <c r="A1" s="1" t="s">
        <v>0</v>
      </c>
    </row>
    <row r="2" spans="1:708" ht="15" thickBot="1"/>
    <row r="3" spans="1:708" ht="21.75" customHeight="1">
      <c r="A3" s="84" t="s">
        <v>1</v>
      </c>
      <c r="B3" s="86" t="s">
        <v>2</v>
      </c>
      <c r="C3" s="86"/>
      <c r="D3" s="86"/>
      <c r="E3" s="87" t="s">
        <v>3</v>
      </c>
      <c r="F3" s="88"/>
      <c r="G3" s="88"/>
      <c r="H3" s="88"/>
      <c r="I3" s="88"/>
      <c r="J3" s="88"/>
      <c r="K3" s="88"/>
      <c r="L3" s="88"/>
      <c r="M3" s="8"/>
      <c r="N3" s="89" t="s">
        <v>4</v>
      </c>
      <c r="O3" s="91" t="s">
        <v>5</v>
      </c>
      <c r="P3" s="92"/>
      <c r="Q3" s="92"/>
      <c r="R3" s="92"/>
      <c r="S3" s="92"/>
      <c r="T3" s="92"/>
      <c r="U3" s="92"/>
      <c r="V3" s="92"/>
      <c r="W3" s="92"/>
      <c r="X3" s="92"/>
      <c r="Y3" s="92"/>
      <c r="Z3" s="92"/>
      <c r="AA3" s="92"/>
      <c r="AB3" s="92"/>
      <c r="AC3" s="92"/>
      <c r="AD3" s="92"/>
      <c r="AE3" s="92"/>
      <c r="AF3" s="92"/>
      <c r="AG3" s="92"/>
      <c r="AH3" s="93"/>
      <c r="AI3" s="83" t="s">
        <v>6</v>
      </c>
      <c r="AJ3" s="77" t="s">
        <v>7</v>
      </c>
      <c r="AK3" s="77"/>
      <c r="AL3" s="79" t="s">
        <v>8</v>
      </c>
      <c r="AM3" s="79"/>
      <c r="AN3" s="79"/>
      <c r="AO3" s="79"/>
      <c r="AP3" s="79"/>
      <c r="AQ3" s="79"/>
      <c r="AR3" s="79"/>
      <c r="AS3" s="79"/>
      <c r="AT3" s="79"/>
      <c r="AU3" s="79"/>
      <c r="AV3" s="79"/>
      <c r="AW3" s="79"/>
      <c r="AX3" s="79"/>
      <c r="AY3" s="80" t="s">
        <v>9</v>
      </c>
      <c r="AZ3" s="68" t="s">
        <v>10</v>
      </c>
      <c r="BA3" s="68" t="s">
        <v>11</v>
      </c>
      <c r="BB3" s="68" t="s">
        <v>12</v>
      </c>
      <c r="BC3" s="68" t="s">
        <v>13</v>
      </c>
      <c r="BD3" s="70" t="s">
        <v>14</v>
      </c>
    </row>
    <row r="4" spans="1:708" ht="61.5" customHeight="1">
      <c r="A4" s="85"/>
      <c r="B4" s="9" t="s">
        <v>15</v>
      </c>
      <c r="C4" s="9" t="s">
        <v>16</v>
      </c>
      <c r="D4" s="9" t="s">
        <v>17</v>
      </c>
      <c r="E4" s="10" t="s">
        <v>18</v>
      </c>
      <c r="F4" s="10" t="s">
        <v>19</v>
      </c>
      <c r="G4" s="11" t="s">
        <v>20</v>
      </c>
      <c r="H4" s="10" t="s">
        <v>21</v>
      </c>
      <c r="I4" s="10" t="s">
        <v>22</v>
      </c>
      <c r="J4" s="11" t="s">
        <v>23</v>
      </c>
      <c r="K4" s="10" t="s">
        <v>24</v>
      </c>
      <c r="L4" s="12" t="s">
        <v>25</v>
      </c>
      <c r="M4" s="10" t="s">
        <v>26</v>
      </c>
      <c r="N4" s="90"/>
      <c r="O4" s="72" t="s">
        <v>27</v>
      </c>
      <c r="P4" s="72"/>
      <c r="Q4" s="73" t="s">
        <v>28</v>
      </c>
      <c r="R4" s="74"/>
      <c r="S4" s="74"/>
      <c r="T4" s="75"/>
      <c r="U4" s="73" t="s">
        <v>29</v>
      </c>
      <c r="V4" s="74"/>
      <c r="W4" s="75"/>
      <c r="X4" s="73" t="s">
        <v>30</v>
      </c>
      <c r="Y4" s="74"/>
      <c r="Z4" s="75"/>
      <c r="AA4" s="73" t="s">
        <v>31</v>
      </c>
      <c r="AB4" s="74"/>
      <c r="AC4" s="75"/>
      <c r="AD4" s="72" t="s">
        <v>32</v>
      </c>
      <c r="AE4" s="72"/>
      <c r="AF4" s="73" t="s">
        <v>33</v>
      </c>
      <c r="AG4" s="75"/>
      <c r="AH4" s="13" t="s">
        <v>34</v>
      </c>
      <c r="AI4" s="72"/>
      <c r="AJ4" s="78"/>
      <c r="AK4" s="78"/>
      <c r="AL4" s="76" t="s">
        <v>35</v>
      </c>
      <c r="AM4" s="76"/>
      <c r="AN4" s="76" t="s">
        <v>36</v>
      </c>
      <c r="AO4" s="76"/>
      <c r="AP4" s="81" t="s">
        <v>37</v>
      </c>
      <c r="AQ4" s="82"/>
      <c r="AR4" s="76" t="s">
        <v>38</v>
      </c>
      <c r="AS4" s="76"/>
      <c r="AT4" s="76" t="s">
        <v>39</v>
      </c>
      <c r="AU4" s="76"/>
      <c r="AV4" s="81" t="s">
        <v>40</v>
      </c>
      <c r="AW4" s="82"/>
      <c r="AX4" s="14" t="s">
        <v>41</v>
      </c>
      <c r="AY4" s="76"/>
      <c r="AZ4" s="69"/>
      <c r="BA4" s="69"/>
      <c r="BB4" s="69"/>
      <c r="BC4" s="69"/>
      <c r="BD4" s="71"/>
    </row>
    <row r="5" spans="1:708" ht="91.5" customHeight="1" thickBot="1">
      <c r="A5" s="15" t="s">
        <v>42</v>
      </c>
      <c r="B5" s="16"/>
      <c r="C5" s="16" t="s">
        <v>43</v>
      </c>
      <c r="D5" s="9" t="s">
        <v>17</v>
      </c>
      <c r="E5" s="61" t="s">
        <v>18</v>
      </c>
      <c r="F5" s="61" t="s">
        <v>19</v>
      </c>
      <c r="G5" s="16" t="s">
        <v>44</v>
      </c>
      <c r="H5" s="16" t="s">
        <v>45</v>
      </c>
      <c r="I5" s="16" t="s">
        <v>46</v>
      </c>
      <c r="J5" s="16" t="s">
        <v>47</v>
      </c>
      <c r="K5" s="16" t="s">
        <v>48</v>
      </c>
      <c r="L5" s="17" t="s">
        <v>49</v>
      </c>
      <c r="M5" s="16" t="s">
        <v>26</v>
      </c>
      <c r="N5" s="16" t="s">
        <v>4</v>
      </c>
      <c r="O5" s="16" t="s">
        <v>50</v>
      </c>
      <c r="P5" s="16" t="s">
        <v>226</v>
      </c>
      <c r="Q5" s="16" t="s">
        <v>51</v>
      </c>
      <c r="R5" s="16" t="s">
        <v>52</v>
      </c>
      <c r="S5" s="16" t="s">
        <v>53</v>
      </c>
      <c r="T5" s="16" t="s">
        <v>227</v>
      </c>
      <c r="U5" s="16" t="s">
        <v>54</v>
      </c>
      <c r="V5" s="16" t="s">
        <v>55</v>
      </c>
      <c r="W5" s="16" t="s">
        <v>228</v>
      </c>
      <c r="X5" s="16" t="s">
        <v>56</v>
      </c>
      <c r="Y5" s="16" t="s">
        <v>57</v>
      </c>
      <c r="Z5" s="16" t="s">
        <v>229</v>
      </c>
      <c r="AA5" s="16" t="s">
        <v>58</v>
      </c>
      <c r="AB5" s="16" t="s">
        <v>59</v>
      </c>
      <c r="AC5" s="16" t="s">
        <v>230</v>
      </c>
      <c r="AD5" s="16" t="s">
        <v>60</v>
      </c>
      <c r="AE5" s="16" t="s">
        <v>231</v>
      </c>
      <c r="AF5" s="16" t="s">
        <v>61</v>
      </c>
      <c r="AG5" s="16" t="s">
        <v>232</v>
      </c>
      <c r="AH5" s="16" t="s">
        <v>62</v>
      </c>
      <c r="AI5" s="16" t="s">
        <v>6</v>
      </c>
      <c r="AJ5" s="16" t="s">
        <v>63</v>
      </c>
      <c r="AK5" s="16" t="s">
        <v>64</v>
      </c>
      <c r="AL5" s="17" t="s">
        <v>65</v>
      </c>
      <c r="AM5" s="16" t="s">
        <v>66</v>
      </c>
      <c r="AN5" s="17" t="s">
        <v>65</v>
      </c>
      <c r="AO5" s="16" t="s">
        <v>66</v>
      </c>
      <c r="AP5" s="17" t="s">
        <v>65</v>
      </c>
      <c r="AQ5" s="16" t="s">
        <v>66</v>
      </c>
      <c r="AR5" s="17" t="s">
        <v>65</v>
      </c>
      <c r="AS5" s="16" t="s">
        <v>66</v>
      </c>
      <c r="AT5" s="16" t="s">
        <v>65</v>
      </c>
      <c r="AU5" s="16" t="s">
        <v>67</v>
      </c>
      <c r="AV5" s="16" t="s">
        <v>65</v>
      </c>
      <c r="AW5" s="16" t="s">
        <v>67</v>
      </c>
      <c r="AX5" s="16" t="s">
        <v>68</v>
      </c>
      <c r="AY5" s="16" t="s">
        <v>9</v>
      </c>
      <c r="AZ5" s="16" t="s">
        <v>69</v>
      </c>
      <c r="BA5" s="16" t="s">
        <v>11</v>
      </c>
      <c r="BB5" s="16" t="s">
        <v>12</v>
      </c>
      <c r="BC5" s="16" t="s">
        <v>70</v>
      </c>
      <c r="BD5" s="18" t="s">
        <v>71</v>
      </c>
    </row>
    <row r="6" spans="1:708" ht="58.9" customHeight="1" thickBot="1">
      <c r="A6" s="22"/>
      <c r="B6" s="23" t="s">
        <v>72</v>
      </c>
      <c r="C6" s="23">
        <v>6</v>
      </c>
      <c r="D6" s="22"/>
      <c r="E6" s="22" t="s">
        <v>73</v>
      </c>
      <c r="F6" s="22" t="s">
        <v>74</v>
      </c>
      <c r="G6" s="24">
        <v>5.3277999999999999</v>
      </c>
      <c r="H6" s="25">
        <v>778</v>
      </c>
      <c r="I6" s="26">
        <f t="shared" ref="I6:I69" si="0">H6/G6</f>
        <v>146.02650249633996</v>
      </c>
      <c r="J6" s="24">
        <v>5.3277999999999999</v>
      </c>
      <c r="K6" s="27">
        <v>778.00199999999995</v>
      </c>
      <c r="L6" s="28">
        <f t="shared" ref="L6:L69" si="1">K6/H6</f>
        <v>1.0000025706940874</v>
      </c>
      <c r="M6" s="23">
        <v>5</v>
      </c>
      <c r="N6" s="29"/>
      <c r="O6" s="30">
        <v>5.8823529411764701</v>
      </c>
      <c r="P6" s="23">
        <v>1</v>
      </c>
      <c r="Q6" s="23">
        <v>22</v>
      </c>
      <c r="R6" s="23">
        <v>2</v>
      </c>
      <c r="S6" s="31">
        <f>R6/Q6</f>
        <v>9.0909090909090912E-2</v>
      </c>
      <c r="T6" s="23">
        <v>2</v>
      </c>
      <c r="U6" s="23">
        <v>76</v>
      </c>
      <c r="V6" s="32">
        <f t="shared" ref="V6:V37" si="2">U6/H6</f>
        <v>9.7686375321336755E-2</v>
      </c>
      <c r="W6" s="23">
        <v>2</v>
      </c>
      <c r="X6" s="33">
        <v>93</v>
      </c>
      <c r="Y6" s="34">
        <f t="shared" ref="Y6:Y37" si="3">X6/H6</f>
        <v>0.11953727506426735</v>
      </c>
      <c r="Z6" s="23">
        <v>2</v>
      </c>
      <c r="AA6" s="35">
        <v>4</v>
      </c>
      <c r="AB6" s="36">
        <f t="shared" ref="AB6:AB37" si="4">AA6/H6</f>
        <v>5.1413881748071976E-3</v>
      </c>
      <c r="AC6" s="23">
        <v>1</v>
      </c>
      <c r="AD6" s="37">
        <v>0.65</v>
      </c>
      <c r="AE6" s="23">
        <v>5</v>
      </c>
      <c r="AF6" s="38">
        <v>5.0000000000000001E-3</v>
      </c>
      <c r="AG6" s="39">
        <v>1</v>
      </c>
      <c r="AH6" s="23">
        <f>AVERAGE(AG6,AE6,AC6,Z6,W6,T6,P6)</f>
        <v>2</v>
      </c>
      <c r="AI6" s="22"/>
      <c r="AJ6" s="22">
        <f t="shared" ref="AJ6:AJ37" si="5">(M6+AH6)/2</f>
        <v>3.5</v>
      </c>
      <c r="AK6" s="29" t="s">
        <v>233</v>
      </c>
      <c r="AL6" s="40" t="s">
        <v>75</v>
      </c>
      <c r="AM6" s="41">
        <v>2</v>
      </c>
      <c r="AN6" s="42" t="s">
        <v>76</v>
      </c>
      <c r="AO6" s="43">
        <v>2</v>
      </c>
      <c r="AP6" s="40" t="s">
        <v>77</v>
      </c>
      <c r="AQ6" s="43">
        <v>3</v>
      </c>
      <c r="AR6" s="40" t="s">
        <v>78</v>
      </c>
      <c r="AS6" s="41">
        <v>3</v>
      </c>
      <c r="AT6" s="40" t="s">
        <v>79</v>
      </c>
      <c r="AU6" s="41">
        <v>4</v>
      </c>
      <c r="AV6" s="44" t="s">
        <v>80</v>
      </c>
      <c r="AW6" s="45">
        <v>4</v>
      </c>
      <c r="AX6" s="22">
        <f>AVERAGE(AW6,AU6,AS6,AQ6,AO6,AM6)</f>
        <v>3</v>
      </c>
      <c r="AY6" s="22"/>
      <c r="AZ6" s="46">
        <f t="shared" ref="AZ6:AZ69" si="6">AJ6/AX6</f>
        <v>1.1666666666666667</v>
      </c>
      <c r="BA6" s="22" t="e">
        <f>IF(#REF!&lt;=1,"LOW", IF(#REF!&lt;=2,"MEDIUM LOW", IF(#REF!&lt;=3,"MEDIUM", IF(#REF!&lt;=4,"MEDIUM HIGH", "HIGH"))))</f>
        <v>#REF!</v>
      </c>
      <c r="BB6" s="22">
        <v>3</v>
      </c>
      <c r="BC6" s="22">
        <f t="shared" ref="BC6:BC37" si="7">BB6*C6</f>
        <v>18</v>
      </c>
      <c r="BD6" s="29" t="e">
        <f>IF(#REF!&lt;=6,"LOW RISK", IF(#REF!&lt;=12,"MODERATE RISK", IF(#REF!&lt;=18,"HIGH RISK","VERY HIGH RISK")))</f>
        <v>#REF!</v>
      </c>
      <c r="BE6" s="47"/>
      <c r="BF6" s="47"/>
      <c r="BG6" s="47"/>
      <c r="BH6" s="47"/>
      <c r="BI6" s="47"/>
      <c r="BJ6" s="47"/>
      <c r="BK6" s="47"/>
      <c r="BL6" s="47"/>
      <c r="BM6" s="47"/>
      <c r="BN6" s="47"/>
      <c r="BO6" s="47"/>
      <c r="BP6" s="47"/>
      <c r="BQ6" s="47"/>
      <c r="BR6" s="48"/>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row>
    <row r="7" spans="1:708" ht="55.15" customHeight="1">
      <c r="A7" s="22"/>
      <c r="B7" s="23" t="s">
        <v>72</v>
      </c>
      <c r="C7" s="23">
        <v>6</v>
      </c>
      <c r="D7" s="22"/>
      <c r="E7" s="22" t="s">
        <v>81</v>
      </c>
      <c r="F7" s="22" t="s">
        <v>82</v>
      </c>
      <c r="G7" s="24">
        <v>138.46100000000001</v>
      </c>
      <c r="H7" s="25">
        <v>5070</v>
      </c>
      <c r="I7" s="26">
        <f t="shared" si="0"/>
        <v>36.616809065368585</v>
      </c>
      <c r="J7" s="24">
        <v>138.46100000000001</v>
      </c>
      <c r="K7" s="27">
        <v>5070</v>
      </c>
      <c r="L7" s="28">
        <f t="shared" si="1"/>
        <v>1</v>
      </c>
      <c r="M7" s="23">
        <v>5</v>
      </c>
      <c r="N7" s="29"/>
      <c r="O7" s="30">
        <v>0.7050528789659225</v>
      </c>
      <c r="P7" s="23">
        <v>1</v>
      </c>
      <c r="Q7" s="23">
        <v>278</v>
      </c>
      <c r="R7" s="23">
        <v>107</v>
      </c>
      <c r="S7" s="31">
        <f>R7/Q7</f>
        <v>0.38489208633093525</v>
      </c>
      <c r="T7" s="23">
        <v>4</v>
      </c>
      <c r="U7" s="23">
        <v>772</v>
      </c>
      <c r="V7" s="32">
        <f t="shared" si="2"/>
        <v>0.15226824457593688</v>
      </c>
      <c r="W7" s="23">
        <v>2</v>
      </c>
      <c r="X7" s="33">
        <v>265</v>
      </c>
      <c r="Y7" s="34">
        <f t="shared" si="3"/>
        <v>5.2268244575936887E-2</v>
      </c>
      <c r="Z7" s="23">
        <v>1</v>
      </c>
      <c r="AA7" s="35">
        <v>47</v>
      </c>
      <c r="AB7" s="36">
        <f t="shared" si="4"/>
        <v>9.270216962524655E-3</v>
      </c>
      <c r="AC7" s="23">
        <v>1</v>
      </c>
      <c r="AD7" s="37">
        <v>0.65</v>
      </c>
      <c r="AE7" s="23">
        <v>5</v>
      </c>
      <c r="AF7" s="38">
        <v>5.0000000000000001E-3</v>
      </c>
      <c r="AG7" s="23">
        <v>1</v>
      </c>
      <c r="AH7" s="23">
        <f t="shared" ref="AH7:AH70" si="8">AVERAGE(AG7,AE7,AC7,Z7,W7,T7,P7)</f>
        <v>2.1428571428571428</v>
      </c>
      <c r="AI7" s="22"/>
      <c r="AJ7" s="22">
        <f t="shared" si="5"/>
        <v>3.5714285714285712</v>
      </c>
      <c r="AK7" s="29" t="str">
        <f t="shared" ref="AK7:AK70" si="9">IF(AE6&lt;=1,"LOW", IF(AE6&lt;=2,"MEDIUM LOW", IF(AE6&lt;=3,"MEDIUM", IF(AE6&lt;=4,"MEDIUM HIGH", "HIGH"))))</f>
        <v>HIGH</v>
      </c>
      <c r="AL7" s="40" t="s">
        <v>75</v>
      </c>
      <c r="AM7" s="41">
        <v>2</v>
      </c>
      <c r="AN7" s="42" t="s">
        <v>76</v>
      </c>
      <c r="AO7" s="43">
        <v>2</v>
      </c>
      <c r="AP7" s="40" t="s">
        <v>83</v>
      </c>
      <c r="AQ7" s="43">
        <v>3</v>
      </c>
      <c r="AR7" s="40" t="s">
        <v>78</v>
      </c>
      <c r="AS7" s="41">
        <v>3</v>
      </c>
      <c r="AT7" s="40" t="s">
        <v>79</v>
      </c>
      <c r="AU7" s="41">
        <v>4</v>
      </c>
      <c r="AV7" s="44" t="s">
        <v>80</v>
      </c>
      <c r="AW7" s="45">
        <v>4</v>
      </c>
      <c r="AX7" s="22">
        <f t="shared" ref="AX7:AX70" si="10">AVERAGE(AW7,AU7,AS7,AQ7,AO7,AM7)</f>
        <v>3</v>
      </c>
      <c r="AY7" s="22"/>
      <c r="AZ7" s="46">
        <f t="shared" si="6"/>
        <v>1.1904761904761905</v>
      </c>
      <c r="BA7" s="22" t="str">
        <f t="shared" ref="BA7:BA69" si="11">IF(AE6&lt;=1,"LOW", IF(AE6&lt;=2,"MEDIUM LOW", IF(AE6&lt;=3,"MEDIUM", IF(AE6&lt;=4,"MEDIUM HIGH", "HIGH"))))</f>
        <v>HIGH</v>
      </c>
      <c r="BB7" s="22">
        <v>4</v>
      </c>
      <c r="BC7" s="22">
        <f t="shared" si="7"/>
        <v>24</v>
      </c>
      <c r="BD7" s="29" t="str">
        <f t="shared" ref="BD7:BD70" si="12">IF(AW6&lt;=6,"LOW RISK", IF(AW6&lt;=12,"MODERATE RISK", IF(AW6&lt;=18,"HIGH RISK","VERY HIGH RISK")))</f>
        <v>LOW RISK</v>
      </c>
      <c r="BE7" s="47"/>
      <c r="BF7" s="47"/>
      <c r="BG7" s="47"/>
      <c r="BH7" s="47"/>
      <c r="BI7" s="47"/>
      <c r="BJ7" s="47"/>
      <c r="BK7" s="47"/>
      <c r="BL7" s="47"/>
      <c r="BM7" s="47"/>
      <c r="BN7" s="47"/>
      <c r="BO7" s="47"/>
      <c r="BP7" s="47"/>
      <c r="BQ7" s="47"/>
      <c r="BR7" s="48"/>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row>
    <row r="8" spans="1:708" ht="57.6" customHeight="1">
      <c r="A8" s="22"/>
      <c r="B8" s="23" t="s">
        <v>72</v>
      </c>
      <c r="C8" s="23">
        <v>6</v>
      </c>
      <c r="D8" s="22"/>
      <c r="E8" s="22" t="s">
        <v>81</v>
      </c>
      <c r="F8" s="22" t="s">
        <v>84</v>
      </c>
      <c r="G8" s="24">
        <v>695.65800000000002</v>
      </c>
      <c r="H8" s="25">
        <v>12656</v>
      </c>
      <c r="I8" s="26">
        <f t="shared" si="0"/>
        <v>18.192847634901057</v>
      </c>
      <c r="J8" s="24">
        <v>695.65800000000002</v>
      </c>
      <c r="K8" s="27">
        <v>12656</v>
      </c>
      <c r="L8" s="28">
        <f t="shared" si="1"/>
        <v>1</v>
      </c>
      <c r="M8" s="23">
        <v>5</v>
      </c>
      <c r="N8" s="29"/>
      <c r="O8" s="30">
        <v>7.0175438596491224</v>
      </c>
      <c r="P8" s="23">
        <v>2</v>
      </c>
      <c r="Q8" s="23">
        <v>337</v>
      </c>
      <c r="R8" s="23">
        <v>119</v>
      </c>
      <c r="S8" s="31">
        <f t="shared" ref="S8:S71" si="13">R8/Q8</f>
        <v>0.35311572700296734</v>
      </c>
      <c r="T8" s="23">
        <v>4</v>
      </c>
      <c r="U8" s="23">
        <v>1105</v>
      </c>
      <c r="V8" s="32">
        <f t="shared" si="2"/>
        <v>8.7310366624525917E-2</v>
      </c>
      <c r="W8" s="23">
        <v>2</v>
      </c>
      <c r="X8" s="22">
        <v>372</v>
      </c>
      <c r="Y8" s="34">
        <f t="shared" si="3"/>
        <v>2.9393173198482933E-2</v>
      </c>
      <c r="Z8" s="23">
        <v>1</v>
      </c>
      <c r="AA8" s="35">
        <v>86</v>
      </c>
      <c r="AB8" s="36">
        <f t="shared" si="4"/>
        <v>6.7951959544879899E-3</v>
      </c>
      <c r="AC8" s="23">
        <v>1</v>
      </c>
      <c r="AD8" s="37">
        <v>0.45</v>
      </c>
      <c r="AE8" s="23">
        <v>4</v>
      </c>
      <c r="AF8" s="38">
        <v>5.0000000000000001E-3</v>
      </c>
      <c r="AG8" s="23">
        <v>1</v>
      </c>
      <c r="AH8" s="23">
        <f t="shared" si="8"/>
        <v>2.1428571428571428</v>
      </c>
      <c r="AI8" s="22"/>
      <c r="AJ8" s="22">
        <f t="shared" si="5"/>
        <v>3.5714285714285712</v>
      </c>
      <c r="AK8" s="29" t="str">
        <f t="shared" si="9"/>
        <v>HIGH</v>
      </c>
      <c r="AL8" s="40" t="s">
        <v>75</v>
      </c>
      <c r="AM8" s="41">
        <v>2</v>
      </c>
      <c r="AN8" s="42" t="s">
        <v>76</v>
      </c>
      <c r="AO8" s="43">
        <v>2</v>
      </c>
      <c r="AP8" s="40" t="s">
        <v>85</v>
      </c>
      <c r="AQ8" s="43">
        <v>3</v>
      </c>
      <c r="AR8" s="40" t="s">
        <v>78</v>
      </c>
      <c r="AS8" s="41">
        <v>3</v>
      </c>
      <c r="AT8" s="40" t="s">
        <v>79</v>
      </c>
      <c r="AU8" s="41">
        <v>4</v>
      </c>
      <c r="AV8" s="44" t="s">
        <v>80</v>
      </c>
      <c r="AW8" s="45">
        <v>4</v>
      </c>
      <c r="AX8" s="22">
        <f t="shared" si="10"/>
        <v>3</v>
      </c>
      <c r="AY8" s="22"/>
      <c r="AZ8" s="46">
        <f t="shared" si="6"/>
        <v>1.1904761904761905</v>
      </c>
      <c r="BA8" s="22" t="str">
        <f t="shared" si="11"/>
        <v>HIGH</v>
      </c>
      <c r="BB8" s="22">
        <v>3</v>
      </c>
      <c r="BC8" s="22">
        <f t="shared" si="7"/>
        <v>18</v>
      </c>
      <c r="BD8" s="29" t="str">
        <f t="shared" si="12"/>
        <v>LOW RISK</v>
      </c>
      <c r="BE8" s="47"/>
      <c r="BF8" s="47"/>
      <c r="BG8" s="47"/>
      <c r="BH8" s="47"/>
      <c r="BI8" s="47"/>
      <c r="BJ8" s="47"/>
      <c r="BK8" s="47"/>
      <c r="BL8" s="47"/>
      <c r="BM8" s="47"/>
      <c r="BN8" s="47"/>
      <c r="BO8" s="47"/>
      <c r="BP8" s="47"/>
      <c r="BQ8" s="47"/>
      <c r="BR8" s="48"/>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row>
    <row r="9" spans="1:708" ht="47.25" customHeight="1">
      <c r="A9" s="22"/>
      <c r="B9" s="23" t="s">
        <v>72</v>
      </c>
      <c r="C9" s="23">
        <v>6</v>
      </c>
      <c r="D9" s="22"/>
      <c r="E9" s="22" t="s">
        <v>86</v>
      </c>
      <c r="F9" s="22" t="s">
        <v>87</v>
      </c>
      <c r="G9" s="24">
        <v>1295.1500000000001</v>
      </c>
      <c r="H9" s="25">
        <v>2981</v>
      </c>
      <c r="I9" s="26">
        <f t="shared" si="0"/>
        <v>2.3016638999343706</v>
      </c>
      <c r="J9" s="24">
        <v>468.42599999999999</v>
      </c>
      <c r="K9" s="27">
        <v>1078.1600000000001</v>
      </c>
      <c r="L9" s="28">
        <f t="shared" si="1"/>
        <v>0.36167728950016775</v>
      </c>
      <c r="M9" s="23">
        <v>4</v>
      </c>
      <c r="N9" s="29"/>
      <c r="O9" s="30">
        <v>0</v>
      </c>
      <c r="P9" s="23">
        <v>1</v>
      </c>
      <c r="Q9" s="23">
        <v>306</v>
      </c>
      <c r="R9" s="23">
        <v>126</v>
      </c>
      <c r="S9" s="31">
        <f t="shared" si="13"/>
        <v>0.41176470588235292</v>
      </c>
      <c r="T9" s="23">
        <v>4</v>
      </c>
      <c r="U9" s="23">
        <v>928</v>
      </c>
      <c r="V9" s="32">
        <f t="shared" si="2"/>
        <v>0.31130493123113051</v>
      </c>
      <c r="W9" s="23">
        <v>4</v>
      </c>
      <c r="X9" s="22">
        <v>169</v>
      </c>
      <c r="Y9" s="34">
        <f t="shared" si="3"/>
        <v>5.6692385105669235E-2</v>
      </c>
      <c r="Z9" s="23">
        <v>2</v>
      </c>
      <c r="AA9" s="35">
        <v>14</v>
      </c>
      <c r="AB9" s="36">
        <f t="shared" si="4"/>
        <v>4.6964106004696408E-3</v>
      </c>
      <c r="AC9" s="23">
        <v>1</v>
      </c>
      <c r="AD9" s="37">
        <v>0.45</v>
      </c>
      <c r="AE9" s="23">
        <v>4</v>
      </c>
      <c r="AF9" s="38">
        <v>5.0000000000000001E-3</v>
      </c>
      <c r="AG9" s="23">
        <v>1</v>
      </c>
      <c r="AH9" s="23">
        <f t="shared" si="8"/>
        <v>2.4285714285714284</v>
      </c>
      <c r="AI9" s="22"/>
      <c r="AJ9" s="22">
        <f t="shared" si="5"/>
        <v>3.2142857142857144</v>
      </c>
      <c r="AK9" s="29" t="str">
        <f t="shared" si="9"/>
        <v>MEDIUM HIGH</v>
      </c>
      <c r="AL9" s="40" t="s">
        <v>75</v>
      </c>
      <c r="AM9" s="41">
        <v>2</v>
      </c>
      <c r="AN9" s="42" t="s">
        <v>76</v>
      </c>
      <c r="AO9" s="43">
        <v>2</v>
      </c>
      <c r="AP9" s="40" t="s">
        <v>88</v>
      </c>
      <c r="AQ9" s="43">
        <v>3</v>
      </c>
      <c r="AR9" s="40" t="s">
        <v>78</v>
      </c>
      <c r="AS9" s="41">
        <v>3</v>
      </c>
      <c r="AT9" s="40" t="s">
        <v>79</v>
      </c>
      <c r="AU9" s="41">
        <v>4</v>
      </c>
      <c r="AV9" s="44" t="s">
        <v>80</v>
      </c>
      <c r="AW9" s="45">
        <v>4</v>
      </c>
      <c r="AX9" s="22">
        <f t="shared" si="10"/>
        <v>3</v>
      </c>
      <c r="AY9" s="22"/>
      <c r="AZ9" s="46">
        <f t="shared" si="6"/>
        <v>1.0714285714285714</v>
      </c>
      <c r="BA9" s="22" t="str">
        <f t="shared" si="11"/>
        <v>MEDIUM HIGH</v>
      </c>
      <c r="BB9" s="22">
        <v>3</v>
      </c>
      <c r="BC9" s="22">
        <f t="shared" si="7"/>
        <v>18</v>
      </c>
      <c r="BD9" s="29" t="str">
        <f t="shared" si="12"/>
        <v>LOW RISK</v>
      </c>
      <c r="BE9" s="47"/>
      <c r="BF9" s="47"/>
      <c r="BG9" s="47"/>
      <c r="BH9" s="47"/>
      <c r="BI9" s="47"/>
      <c r="BJ9" s="47"/>
      <c r="BK9" s="47"/>
      <c r="BL9" s="47"/>
      <c r="BM9" s="47"/>
      <c r="BN9" s="47"/>
      <c r="BO9" s="47"/>
      <c r="BP9" s="47"/>
      <c r="BQ9" s="47"/>
      <c r="BR9" s="48"/>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row>
    <row r="10" spans="1:708" ht="47.25" customHeight="1">
      <c r="A10" s="22"/>
      <c r="B10" s="23" t="s">
        <v>72</v>
      </c>
      <c r="C10" s="23">
        <v>6</v>
      </c>
      <c r="D10" s="22"/>
      <c r="E10" s="22" t="s">
        <v>81</v>
      </c>
      <c r="F10" s="22" t="s">
        <v>89</v>
      </c>
      <c r="G10" s="24">
        <v>642.64400000000001</v>
      </c>
      <c r="H10" s="25">
        <v>12720</v>
      </c>
      <c r="I10" s="26">
        <f t="shared" si="0"/>
        <v>19.79322922177753</v>
      </c>
      <c r="J10" s="24">
        <v>642.54300000000001</v>
      </c>
      <c r="K10" s="27">
        <v>12718</v>
      </c>
      <c r="L10" s="28">
        <f t="shared" si="1"/>
        <v>0.99984276729559751</v>
      </c>
      <c r="M10" s="23">
        <v>5</v>
      </c>
      <c r="N10" s="29"/>
      <c r="O10" s="30">
        <v>1.1695906432748537</v>
      </c>
      <c r="P10" s="23">
        <v>1</v>
      </c>
      <c r="Q10" s="23">
        <v>654</v>
      </c>
      <c r="R10" s="23">
        <v>220</v>
      </c>
      <c r="S10" s="31">
        <f t="shared" si="13"/>
        <v>0.3363914373088685</v>
      </c>
      <c r="T10" s="23">
        <v>4</v>
      </c>
      <c r="U10" s="23">
        <v>2024</v>
      </c>
      <c r="V10" s="32">
        <f t="shared" si="2"/>
        <v>0.1591194968553459</v>
      </c>
      <c r="W10" s="23">
        <v>3</v>
      </c>
      <c r="X10" s="22">
        <v>435</v>
      </c>
      <c r="Y10" s="34">
        <f t="shared" si="3"/>
        <v>3.4198113207547169E-2</v>
      </c>
      <c r="Z10" s="23">
        <v>1</v>
      </c>
      <c r="AA10" s="35">
        <v>68</v>
      </c>
      <c r="AB10" s="36">
        <f t="shared" si="4"/>
        <v>5.3459119496855343E-3</v>
      </c>
      <c r="AC10" s="23">
        <v>1</v>
      </c>
      <c r="AD10" s="37">
        <v>0.5</v>
      </c>
      <c r="AE10" s="23">
        <v>5</v>
      </c>
      <c r="AF10" s="38">
        <v>5.0000000000000001E-3</v>
      </c>
      <c r="AG10" s="23">
        <v>1</v>
      </c>
      <c r="AH10" s="23">
        <f t="shared" si="8"/>
        <v>2.2857142857142856</v>
      </c>
      <c r="AI10" s="22"/>
      <c r="AJ10" s="22">
        <f t="shared" si="5"/>
        <v>3.6428571428571428</v>
      </c>
      <c r="AK10" s="29" t="str">
        <f t="shared" si="9"/>
        <v>MEDIUM HIGH</v>
      </c>
      <c r="AL10" s="40" t="s">
        <v>75</v>
      </c>
      <c r="AM10" s="41">
        <v>2</v>
      </c>
      <c r="AN10" s="42" t="s">
        <v>76</v>
      </c>
      <c r="AO10" s="43">
        <v>2</v>
      </c>
      <c r="AP10" s="40" t="s">
        <v>90</v>
      </c>
      <c r="AQ10" s="43">
        <v>3</v>
      </c>
      <c r="AR10" s="40" t="s">
        <v>78</v>
      </c>
      <c r="AS10" s="41">
        <v>3</v>
      </c>
      <c r="AT10" s="40" t="s">
        <v>79</v>
      </c>
      <c r="AU10" s="41">
        <v>4</v>
      </c>
      <c r="AV10" s="44" t="s">
        <v>80</v>
      </c>
      <c r="AW10" s="45">
        <v>4</v>
      </c>
      <c r="AX10" s="22">
        <f t="shared" si="10"/>
        <v>3</v>
      </c>
      <c r="AY10" s="22"/>
      <c r="AZ10" s="46">
        <f t="shared" si="6"/>
        <v>1.2142857142857142</v>
      </c>
      <c r="BA10" s="22" t="str">
        <f t="shared" si="11"/>
        <v>MEDIUM HIGH</v>
      </c>
      <c r="BB10" s="22">
        <v>3</v>
      </c>
      <c r="BC10" s="22">
        <f t="shared" si="7"/>
        <v>18</v>
      </c>
      <c r="BD10" s="29" t="str">
        <f t="shared" si="12"/>
        <v>LOW RISK</v>
      </c>
      <c r="BE10" s="47"/>
      <c r="BF10" s="47"/>
      <c r="BG10" s="47"/>
      <c r="BH10" s="47"/>
      <c r="BI10" s="47"/>
      <c r="BJ10" s="47"/>
      <c r="BK10" s="47"/>
      <c r="BL10" s="47"/>
      <c r="BM10" s="47"/>
      <c r="BN10" s="47"/>
      <c r="BO10" s="47"/>
      <c r="BP10" s="47"/>
      <c r="BQ10" s="47"/>
      <c r="BR10" s="48"/>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row>
    <row r="11" spans="1:708" ht="47.25" customHeight="1">
      <c r="A11" s="22"/>
      <c r="B11" s="23" t="s">
        <v>72</v>
      </c>
      <c r="C11" s="23">
        <v>6</v>
      </c>
      <c r="D11" s="22"/>
      <c r="E11" s="22" t="s">
        <v>86</v>
      </c>
      <c r="F11" s="22" t="s">
        <v>91</v>
      </c>
      <c r="G11" s="24">
        <v>6416.98</v>
      </c>
      <c r="H11" s="25">
        <v>3864</v>
      </c>
      <c r="I11" s="26">
        <f t="shared" si="0"/>
        <v>0.60215241437560973</v>
      </c>
      <c r="J11" s="24">
        <v>124.306</v>
      </c>
      <c r="K11" s="27">
        <v>74.851299999999995</v>
      </c>
      <c r="L11" s="28">
        <f t="shared" si="1"/>
        <v>1.9371454451345756E-2</v>
      </c>
      <c r="M11" s="23">
        <v>1</v>
      </c>
      <c r="N11" s="29"/>
      <c r="O11" s="30">
        <v>0</v>
      </c>
      <c r="P11" s="23">
        <v>1</v>
      </c>
      <c r="Q11" s="23">
        <v>512</v>
      </c>
      <c r="R11" s="23">
        <v>223</v>
      </c>
      <c r="S11" s="31">
        <f t="shared" si="13"/>
        <v>0.435546875</v>
      </c>
      <c r="T11" s="23">
        <v>4</v>
      </c>
      <c r="U11" s="23">
        <v>1385</v>
      </c>
      <c r="V11" s="32">
        <f t="shared" si="2"/>
        <v>0.3584368530020704</v>
      </c>
      <c r="W11" s="23">
        <v>4</v>
      </c>
      <c r="X11" s="22">
        <v>264</v>
      </c>
      <c r="Y11" s="34">
        <f t="shared" si="3"/>
        <v>6.8322981366459631E-2</v>
      </c>
      <c r="Z11" s="23">
        <v>2</v>
      </c>
      <c r="AA11" s="35">
        <v>27</v>
      </c>
      <c r="AB11" s="36">
        <f t="shared" si="4"/>
        <v>6.987577639751553E-3</v>
      </c>
      <c r="AC11" s="23">
        <v>1</v>
      </c>
      <c r="AD11" s="37">
        <v>0.45</v>
      </c>
      <c r="AE11" s="23">
        <v>4</v>
      </c>
      <c r="AF11" s="38">
        <v>5.0000000000000001E-3</v>
      </c>
      <c r="AG11" s="23">
        <v>1</v>
      </c>
      <c r="AH11" s="23">
        <f t="shared" si="8"/>
        <v>2.4285714285714284</v>
      </c>
      <c r="AI11" s="22"/>
      <c r="AJ11" s="22">
        <f t="shared" si="5"/>
        <v>1.7142857142857142</v>
      </c>
      <c r="AK11" s="29" t="str">
        <f t="shared" si="9"/>
        <v>HIGH</v>
      </c>
      <c r="AL11" s="40" t="s">
        <v>75</v>
      </c>
      <c r="AM11" s="41">
        <v>2</v>
      </c>
      <c r="AN11" s="42" t="s">
        <v>76</v>
      </c>
      <c r="AO11" s="43">
        <v>2</v>
      </c>
      <c r="AP11" s="40" t="s">
        <v>92</v>
      </c>
      <c r="AQ11" s="43">
        <v>3</v>
      </c>
      <c r="AR11" s="40" t="s">
        <v>78</v>
      </c>
      <c r="AS11" s="41">
        <v>3</v>
      </c>
      <c r="AT11" s="40" t="s">
        <v>79</v>
      </c>
      <c r="AU11" s="41">
        <v>4</v>
      </c>
      <c r="AV11" s="44" t="s">
        <v>80</v>
      </c>
      <c r="AW11" s="45">
        <v>4</v>
      </c>
      <c r="AX11" s="22">
        <f t="shared" si="10"/>
        <v>3</v>
      </c>
      <c r="AY11" s="22"/>
      <c r="AZ11" s="46">
        <f t="shared" si="6"/>
        <v>0.5714285714285714</v>
      </c>
      <c r="BA11" s="22" t="str">
        <f t="shared" si="11"/>
        <v>HIGH</v>
      </c>
      <c r="BB11" s="22">
        <v>3</v>
      </c>
      <c r="BC11" s="22">
        <f t="shared" si="7"/>
        <v>18</v>
      </c>
      <c r="BD11" s="29" t="str">
        <f t="shared" si="12"/>
        <v>LOW RISK</v>
      </c>
      <c r="BE11" s="47"/>
      <c r="BF11" s="47"/>
      <c r="BG11" s="47"/>
      <c r="BH11" s="47"/>
      <c r="BI11" s="47"/>
      <c r="BJ11" s="47"/>
      <c r="BK11" s="47"/>
      <c r="BL11" s="47"/>
      <c r="BM11" s="47"/>
      <c r="BN11" s="47"/>
      <c r="BO11" s="47"/>
      <c r="BP11" s="47"/>
      <c r="BQ11" s="47"/>
      <c r="BR11" s="48"/>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row>
    <row r="12" spans="1:708" ht="47.25" customHeight="1">
      <c r="A12" s="22"/>
      <c r="B12" s="23" t="s">
        <v>72</v>
      </c>
      <c r="C12" s="23">
        <v>6</v>
      </c>
      <c r="D12" s="22"/>
      <c r="E12" s="22" t="s">
        <v>81</v>
      </c>
      <c r="F12" s="22" t="s">
        <v>93</v>
      </c>
      <c r="G12" s="24">
        <v>694.41800000000001</v>
      </c>
      <c r="H12" s="25">
        <v>3643</v>
      </c>
      <c r="I12" s="26">
        <f t="shared" si="0"/>
        <v>5.2461197722409265</v>
      </c>
      <c r="J12" s="24">
        <v>590.73500000000001</v>
      </c>
      <c r="K12" s="27">
        <v>3099.07</v>
      </c>
      <c r="L12" s="28">
        <f t="shared" si="1"/>
        <v>0.85069173757891847</v>
      </c>
      <c r="M12" s="23">
        <v>5</v>
      </c>
      <c r="N12" s="29"/>
      <c r="O12" s="30">
        <v>0.3058103975535168</v>
      </c>
      <c r="P12" s="23">
        <v>1</v>
      </c>
      <c r="Q12" s="23">
        <v>401</v>
      </c>
      <c r="R12" s="23">
        <v>244</v>
      </c>
      <c r="S12" s="31">
        <f t="shared" si="13"/>
        <v>0.60847880299251866</v>
      </c>
      <c r="T12" s="23">
        <v>5</v>
      </c>
      <c r="U12" s="23">
        <v>1101</v>
      </c>
      <c r="V12" s="32">
        <f t="shared" si="2"/>
        <v>0.30222344221795222</v>
      </c>
      <c r="W12" s="23">
        <v>3</v>
      </c>
      <c r="X12" s="22">
        <v>273</v>
      </c>
      <c r="Y12" s="34">
        <f t="shared" si="3"/>
        <v>7.4938237716167991E-2</v>
      </c>
      <c r="Z12" s="23">
        <v>2</v>
      </c>
      <c r="AA12" s="35">
        <v>66</v>
      </c>
      <c r="AB12" s="36">
        <f t="shared" si="4"/>
        <v>1.8116936590721933E-2</v>
      </c>
      <c r="AC12" s="23">
        <v>1</v>
      </c>
      <c r="AD12" s="37">
        <v>0.45</v>
      </c>
      <c r="AE12" s="23">
        <v>4</v>
      </c>
      <c r="AF12" s="38">
        <v>5.0000000000000001E-3</v>
      </c>
      <c r="AG12" s="23">
        <v>1</v>
      </c>
      <c r="AH12" s="23">
        <f t="shared" si="8"/>
        <v>2.4285714285714284</v>
      </c>
      <c r="AI12" s="22"/>
      <c r="AJ12" s="22">
        <f t="shared" si="5"/>
        <v>3.7142857142857144</v>
      </c>
      <c r="AK12" s="29" t="str">
        <f t="shared" si="9"/>
        <v>MEDIUM HIGH</v>
      </c>
      <c r="AL12" s="40" t="s">
        <v>75</v>
      </c>
      <c r="AM12" s="41">
        <v>2</v>
      </c>
      <c r="AN12" s="42" t="s">
        <v>76</v>
      </c>
      <c r="AO12" s="43">
        <v>2</v>
      </c>
      <c r="AP12" s="40" t="s">
        <v>94</v>
      </c>
      <c r="AQ12" s="43">
        <v>3</v>
      </c>
      <c r="AR12" s="40" t="s">
        <v>78</v>
      </c>
      <c r="AS12" s="41">
        <v>3</v>
      </c>
      <c r="AT12" s="40" t="s">
        <v>79</v>
      </c>
      <c r="AU12" s="41">
        <v>4</v>
      </c>
      <c r="AV12" s="44" t="s">
        <v>80</v>
      </c>
      <c r="AW12" s="45">
        <v>4</v>
      </c>
      <c r="AX12" s="22">
        <f t="shared" si="10"/>
        <v>3</v>
      </c>
      <c r="AY12" s="22"/>
      <c r="AZ12" s="46">
        <f t="shared" si="6"/>
        <v>1.2380952380952381</v>
      </c>
      <c r="BA12" s="22" t="str">
        <f t="shared" si="11"/>
        <v>MEDIUM HIGH</v>
      </c>
      <c r="BB12" s="22">
        <v>4</v>
      </c>
      <c r="BC12" s="22">
        <f t="shared" si="7"/>
        <v>24</v>
      </c>
      <c r="BD12" s="29" t="str">
        <f t="shared" si="12"/>
        <v>LOW RISK</v>
      </c>
      <c r="BE12" s="47"/>
      <c r="BF12" s="47"/>
      <c r="BG12" s="47"/>
      <c r="BH12" s="47"/>
      <c r="BI12" s="47"/>
      <c r="BJ12" s="47"/>
      <c r="BK12" s="47"/>
      <c r="BL12" s="47"/>
      <c r="BM12" s="47"/>
      <c r="BN12" s="47"/>
      <c r="BO12" s="47"/>
      <c r="BP12" s="47"/>
      <c r="BQ12" s="47"/>
      <c r="BR12" s="48"/>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row>
    <row r="13" spans="1:708" ht="47.25" customHeight="1">
      <c r="A13" s="22"/>
      <c r="B13" s="23" t="s">
        <v>72</v>
      </c>
      <c r="C13" s="23">
        <v>6</v>
      </c>
      <c r="D13" s="22"/>
      <c r="E13" s="22" t="s">
        <v>81</v>
      </c>
      <c r="F13" s="22" t="s">
        <v>95</v>
      </c>
      <c r="G13" s="24">
        <v>849.21500000000003</v>
      </c>
      <c r="H13" s="25">
        <v>1660</v>
      </c>
      <c r="I13" s="26">
        <f t="shared" si="0"/>
        <v>1.9547464423025971</v>
      </c>
      <c r="J13" s="24">
        <v>472.73599999999999</v>
      </c>
      <c r="K13" s="27">
        <v>924.08100000000002</v>
      </c>
      <c r="L13" s="28">
        <f t="shared" si="1"/>
        <v>0.55667530120481934</v>
      </c>
      <c r="M13" s="23">
        <v>5</v>
      </c>
      <c r="N13" s="29"/>
      <c r="O13" s="30">
        <v>1.953125</v>
      </c>
      <c r="P13" s="23">
        <v>1</v>
      </c>
      <c r="Q13" s="23">
        <v>244</v>
      </c>
      <c r="R13" s="23">
        <v>142</v>
      </c>
      <c r="S13" s="31">
        <f t="shared" si="13"/>
        <v>0.58196721311475408</v>
      </c>
      <c r="T13" s="23">
        <v>5</v>
      </c>
      <c r="U13" s="23">
        <v>636</v>
      </c>
      <c r="V13" s="32">
        <f t="shared" si="2"/>
        <v>0.38313253012048193</v>
      </c>
      <c r="W13" s="23">
        <v>4</v>
      </c>
      <c r="X13" s="22">
        <v>165</v>
      </c>
      <c r="Y13" s="34">
        <f t="shared" si="3"/>
        <v>9.9397590361445784E-2</v>
      </c>
      <c r="Z13" s="23">
        <v>2</v>
      </c>
      <c r="AA13" s="35">
        <v>3</v>
      </c>
      <c r="AB13" s="36">
        <f t="shared" si="4"/>
        <v>1.8072289156626507E-3</v>
      </c>
      <c r="AC13" s="23">
        <v>1</v>
      </c>
      <c r="AD13" s="37">
        <v>0.55000000000000004</v>
      </c>
      <c r="AE13" s="23">
        <v>5</v>
      </c>
      <c r="AF13" s="38">
        <v>5.0000000000000001E-3</v>
      </c>
      <c r="AG13" s="23">
        <v>1</v>
      </c>
      <c r="AH13" s="23">
        <f t="shared" si="8"/>
        <v>2.7142857142857144</v>
      </c>
      <c r="AI13" s="22"/>
      <c r="AJ13" s="22">
        <f t="shared" si="5"/>
        <v>3.8571428571428572</v>
      </c>
      <c r="AK13" s="29" t="str">
        <f t="shared" si="9"/>
        <v>MEDIUM HIGH</v>
      </c>
      <c r="AL13" s="40" t="s">
        <v>75</v>
      </c>
      <c r="AM13" s="41">
        <v>2</v>
      </c>
      <c r="AN13" s="42" t="s">
        <v>76</v>
      </c>
      <c r="AO13" s="43">
        <v>2</v>
      </c>
      <c r="AP13" s="40" t="s">
        <v>96</v>
      </c>
      <c r="AQ13" s="43">
        <v>3</v>
      </c>
      <c r="AR13" s="40" t="s">
        <v>78</v>
      </c>
      <c r="AS13" s="41">
        <v>3</v>
      </c>
      <c r="AT13" s="40" t="s">
        <v>79</v>
      </c>
      <c r="AU13" s="41">
        <v>4</v>
      </c>
      <c r="AV13" s="44" t="s">
        <v>80</v>
      </c>
      <c r="AW13" s="45">
        <v>4</v>
      </c>
      <c r="AX13" s="22">
        <f t="shared" si="10"/>
        <v>3</v>
      </c>
      <c r="AY13" s="22"/>
      <c r="AZ13" s="46">
        <f t="shared" si="6"/>
        <v>1.2857142857142858</v>
      </c>
      <c r="BA13" s="22" t="str">
        <f t="shared" si="11"/>
        <v>MEDIUM HIGH</v>
      </c>
      <c r="BB13" s="22">
        <v>3</v>
      </c>
      <c r="BC13" s="22">
        <f t="shared" si="7"/>
        <v>18</v>
      </c>
      <c r="BD13" s="29" t="str">
        <f t="shared" si="12"/>
        <v>LOW RISK</v>
      </c>
      <c r="BE13" s="47"/>
      <c r="BF13" s="47"/>
      <c r="BG13" s="47"/>
      <c r="BH13" s="47"/>
      <c r="BI13" s="47"/>
      <c r="BJ13" s="47"/>
      <c r="BK13" s="47"/>
      <c r="BL13" s="47"/>
      <c r="BM13" s="47"/>
      <c r="BN13" s="47"/>
      <c r="BO13" s="47"/>
      <c r="BP13" s="47"/>
      <c r="BQ13" s="47"/>
      <c r="BR13" s="48"/>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row>
    <row r="14" spans="1:708" ht="47.25" customHeight="1">
      <c r="A14" s="22"/>
      <c r="B14" s="23" t="s">
        <v>72</v>
      </c>
      <c r="C14" s="23">
        <v>6</v>
      </c>
      <c r="D14" s="22"/>
      <c r="E14" s="22" t="s">
        <v>81</v>
      </c>
      <c r="F14" s="22" t="s">
        <v>97</v>
      </c>
      <c r="G14" s="24">
        <v>1025.6500000000001</v>
      </c>
      <c r="H14" s="25">
        <v>11308</v>
      </c>
      <c r="I14" s="26">
        <f t="shared" si="0"/>
        <v>11.025203529469117</v>
      </c>
      <c r="J14" s="24">
        <v>1025.6500000000001</v>
      </c>
      <c r="K14" s="27">
        <v>11308</v>
      </c>
      <c r="L14" s="28">
        <f t="shared" si="1"/>
        <v>1</v>
      </c>
      <c r="M14" s="23">
        <v>5</v>
      </c>
      <c r="N14" s="29"/>
      <c r="O14" s="30">
        <v>0</v>
      </c>
      <c r="P14" s="23">
        <v>1</v>
      </c>
      <c r="Q14" s="23">
        <v>313</v>
      </c>
      <c r="R14" s="23">
        <v>95</v>
      </c>
      <c r="S14" s="31">
        <f t="shared" si="13"/>
        <v>0.30351437699680511</v>
      </c>
      <c r="T14" s="23">
        <v>3</v>
      </c>
      <c r="U14" s="23">
        <v>975</v>
      </c>
      <c r="V14" s="32">
        <f t="shared" si="2"/>
        <v>8.6222143615139718E-2</v>
      </c>
      <c r="W14" s="23">
        <v>2</v>
      </c>
      <c r="X14" s="22">
        <v>480</v>
      </c>
      <c r="Y14" s="34">
        <f t="shared" si="3"/>
        <v>4.2447824548991861E-2</v>
      </c>
      <c r="Z14" s="23">
        <v>1</v>
      </c>
      <c r="AA14" s="35">
        <v>63</v>
      </c>
      <c r="AB14" s="36">
        <f t="shared" si="4"/>
        <v>5.571276972055182E-3</v>
      </c>
      <c r="AC14" s="23">
        <v>1</v>
      </c>
      <c r="AD14" s="37">
        <v>0.65</v>
      </c>
      <c r="AE14" s="23">
        <v>5</v>
      </c>
      <c r="AF14" s="38">
        <v>5.0000000000000001E-3</v>
      </c>
      <c r="AG14" s="23">
        <v>1</v>
      </c>
      <c r="AH14" s="23">
        <f t="shared" si="8"/>
        <v>2</v>
      </c>
      <c r="AI14" s="22"/>
      <c r="AJ14" s="22">
        <f t="shared" si="5"/>
        <v>3.5</v>
      </c>
      <c r="AK14" s="29" t="str">
        <f t="shared" si="9"/>
        <v>HIGH</v>
      </c>
      <c r="AL14" s="40" t="s">
        <v>75</v>
      </c>
      <c r="AM14" s="41">
        <v>2</v>
      </c>
      <c r="AN14" s="42" t="s">
        <v>76</v>
      </c>
      <c r="AO14" s="43">
        <v>2</v>
      </c>
      <c r="AP14" s="40" t="s">
        <v>98</v>
      </c>
      <c r="AQ14" s="43">
        <v>2</v>
      </c>
      <c r="AR14" s="40" t="s">
        <v>78</v>
      </c>
      <c r="AS14" s="41">
        <v>3</v>
      </c>
      <c r="AT14" s="40" t="s">
        <v>79</v>
      </c>
      <c r="AU14" s="41">
        <v>4</v>
      </c>
      <c r="AV14" s="44" t="s">
        <v>80</v>
      </c>
      <c r="AW14" s="45">
        <v>4</v>
      </c>
      <c r="AX14" s="22">
        <f t="shared" si="10"/>
        <v>2.8333333333333335</v>
      </c>
      <c r="AY14" s="22"/>
      <c r="AZ14" s="46">
        <f t="shared" si="6"/>
        <v>1.2352941176470587</v>
      </c>
      <c r="BA14" s="22" t="str">
        <f t="shared" si="11"/>
        <v>HIGH</v>
      </c>
      <c r="BB14" s="22">
        <v>3</v>
      </c>
      <c r="BC14" s="22">
        <f t="shared" si="7"/>
        <v>18</v>
      </c>
      <c r="BD14" s="29" t="str">
        <f t="shared" si="12"/>
        <v>LOW RISK</v>
      </c>
      <c r="BE14" s="47"/>
      <c r="BF14" s="47"/>
      <c r="BG14" s="47"/>
      <c r="BH14" s="47"/>
      <c r="BI14" s="47"/>
      <c r="BJ14" s="47"/>
      <c r="BK14" s="47"/>
      <c r="BL14" s="47"/>
      <c r="BM14" s="47"/>
      <c r="BN14" s="47"/>
      <c r="BO14" s="47"/>
      <c r="BP14" s="47"/>
      <c r="BQ14" s="47"/>
      <c r="BR14" s="48"/>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row>
    <row r="15" spans="1:708" ht="47.25" customHeight="1">
      <c r="A15" s="22"/>
      <c r="B15" s="23" t="s">
        <v>72</v>
      </c>
      <c r="C15" s="23">
        <v>6</v>
      </c>
      <c r="D15" s="22"/>
      <c r="E15" s="22" t="s">
        <v>73</v>
      </c>
      <c r="F15" s="22" t="s">
        <v>99</v>
      </c>
      <c r="G15" s="24">
        <v>57.914499999999997</v>
      </c>
      <c r="H15" s="25">
        <v>5376</v>
      </c>
      <c r="I15" s="26">
        <f t="shared" si="0"/>
        <v>92.826494228561074</v>
      </c>
      <c r="J15" s="24">
        <v>57.914499999999997</v>
      </c>
      <c r="K15" s="27">
        <v>5376</v>
      </c>
      <c r="L15" s="28">
        <f t="shared" si="1"/>
        <v>1</v>
      </c>
      <c r="M15" s="23">
        <v>5</v>
      </c>
      <c r="N15" s="29"/>
      <c r="O15" s="30">
        <v>10</v>
      </c>
      <c r="P15" s="23">
        <v>2</v>
      </c>
      <c r="Q15" s="23">
        <v>248</v>
      </c>
      <c r="R15" s="23">
        <v>53</v>
      </c>
      <c r="S15" s="31">
        <f t="shared" si="13"/>
        <v>0.21370967741935484</v>
      </c>
      <c r="T15" s="23">
        <v>3</v>
      </c>
      <c r="U15" s="23">
        <v>730</v>
      </c>
      <c r="V15" s="32">
        <f t="shared" si="2"/>
        <v>0.13578869047619047</v>
      </c>
      <c r="W15" s="23">
        <v>2</v>
      </c>
      <c r="X15" s="22">
        <v>287</v>
      </c>
      <c r="Y15" s="34">
        <f t="shared" si="3"/>
        <v>5.3385416666666664E-2</v>
      </c>
      <c r="Z15" s="23">
        <v>1</v>
      </c>
      <c r="AA15" s="35">
        <v>15</v>
      </c>
      <c r="AB15" s="36">
        <f t="shared" si="4"/>
        <v>2.7901785714285715E-3</v>
      </c>
      <c r="AC15" s="23">
        <v>1</v>
      </c>
      <c r="AD15" s="37">
        <v>0.65</v>
      </c>
      <c r="AE15" s="23">
        <v>5</v>
      </c>
      <c r="AF15" s="38">
        <v>5.0000000000000001E-3</v>
      </c>
      <c r="AG15" s="23">
        <v>1</v>
      </c>
      <c r="AH15" s="23">
        <f t="shared" si="8"/>
        <v>2.1428571428571428</v>
      </c>
      <c r="AI15" s="22"/>
      <c r="AJ15" s="22">
        <f t="shared" si="5"/>
        <v>3.5714285714285712</v>
      </c>
      <c r="AK15" s="29" t="str">
        <f t="shared" si="9"/>
        <v>HIGH</v>
      </c>
      <c r="AL15" s="40" t="s">
        <v>75</v>
      </c>
      <c r="AM15" s="41">
        <v>2</v>
      </c>
      <c r="AN15" s="42" t="s">
        <v>76</v>
      </c>
      <c r="AO15" s="43">
        <v>2</v>
      </c>
      <c r="AP15" s="40" t="s">
        <v>100</v>
      </c>
      <c r="AQ15" s="43">
        <v>2</v>
      </c>
      <c r="AR15" s="40" t="s">
        <v>78</v>
      </c>
      <c r="AS15" s="41">
        <v>3</v>
      </c>
      <c r="AT15" s="40" t="s">
        <v>79</v>
      </c>
      <c r="AU15" s="41">
        <v>4</v>
      </c>
      <c r="AV15" s="44" t="s">
        <v>80</v>
      </c>
      <c r="AW15" s="45">
        <v>4</v>
      </c>
      <c r="AX15" s="22">
        <f t="shared" si="10"/>
        <v>2.8333333333333335</v>
      </c>
      <c r="AY15" s="22"/>
      <c r="AZ15" s="46">
        <f t="shared" si="6"/>
        <v>1.260504201680672</v>
      </c>
      <c r="BA15" s="22" t="str">
        <f t="shared" si="11"/>
        <v>HIGH</v>
      </c>
      <c r="BB15" s="22">
        <v>3</v>
      </c>
      <c r="BC15" s="22">
        <f t="shared" si="7"/>
        <v>18</v>
      </c>
      <c r="BD15" s="29" t="str">
        <f t="shared" si="12"/>
        <v>LOW RISK</v>
      </c>
      <c r="BE15" s="47"/>
      <c r="BF15" s="47"/>
      <c r="BG15" s="47"/>
      <c r="BH15" s="47"/>
      <c r="BI15" s="47"/>
      <c r="BJ15" s="47"/>
      <c r="BK15" s="47"/>
      <c r="BL15" s="47"/>
      <c r="BM15" s="47"/>
      <c r="BN15" s="47"/>
      <c r="BO15" s="47"/>
      <c r="BP15" s="47"/>
      <c r="BQ15" s="47"/>
      <c r="BR15" s="48"/>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row>
    <row r="16" spans="1:708" ht="47.25" customHeight="1">
      <c r="A16" s="22"/>
      <c r="B16" s="23" t="s">
        <v>72</v>
      </c>
      <c r="C16" s="23">
        <v>6</v>
      </c>
      <c r="D16" s="22"/>
      <c r="E16" s="22" t="s">
        <v>81</v>
      </c>
      <c r="F16" s="22" t="s">
        <v>101</v>
      </c>
      <c r="G16" s="24">
        <v>279.12700000000001</v>
      </c>
      <c r="H16" s="25">
        <v>1823</v>
      </c>
      <c r="I16" s="26">
        <f t="shared" si="0"/>
        <v>6.5310772515736559</v>
      </c>
      <c r="J16" s="24">
        <v>279.12700000000001</v>
      </c>
      <c r="K16" s="27">
        <v>1823</v>
      </c>
      <c r="L16" s="28">
        <f t="shared" si="1"/>
        <v>1</v>
      </c>
      <c r="M16" s="23">
        <v>5</v>
      </c>
      <c r="N16" s="29"/>
      <c r="O16" s="30">
        <v>0</v>
      </c>
      <c r="P16" s="23">
        <v>1</v>
      </c>
      <c r="Q16" s="23">
        <v>143</v>
      </c>
      <c r="R16" s="23">
        <v>42</v>
      </c>
      <c r="S16" s="31">
        <f t="shared" si="13"/>
        <v>0.2937062937062937</v>
      </c>
      <c r="T16" s="23">
        <v>3</v>
      </c>
      <c r="U16" s="23">
        <v>408</v>
      </c>
      <c r="V16" s="32">
        <f t="shared" si="2"/>
        <v>0.2238069116840373</v>
      </c>
      <c r="W16" s="23">
        <v>3</v>
      </c>
      <c r="X16" s="22">
        <v>171</v>
      </c>
      <c r="Y16" s="34">
        <f t="shared" si="3"/>
        <v>9.3801426220515627E-2</v>
      </c>
      <c r="Z16" s="23">
        <v>2</v>
      </c>
      <c r="AA16" s="35">
        <v>24</v>
      </c>
      <c r="AB16" s="36">
        <f t="shared" si="4"/>
        <v>1.3165112452002194E-2</v>
      </c>
      <c r="AC16" s="23">
        <v>1</v>
      </c>
      <c r="AD16" s="37">
        <v>0.55000000000000004</v>
      </c>
      <c r="AE16" s="23">
        <v>5</v>
      </c>
      <c r="AF16" s="38">
        <v>5.0000000000000001E-3</v>
      </c>
      <c r="AG16" s="23">
        <v>1</v>
      </c>
      <c r="AH16" s="23">
        <f t="shared" si="8"/>
        <v>2.2857142857142856</v>
      </c>
      <c r="AI16" s="22"/>
      <c r="AJ16" s="22">
        <f t="shared" si="5"/>
        <v>3.6428571428571428</v>
      </c>
      <c r="AK16" s="29" t="str">
        <f t="shared" si="9"/>
        <v>HIGH</v>
      </c>
      <c r="AL16" s="40" t="s">
        <v>75</v>
      </c>
      <c r="AM16" s="41">
        <v>2</v>
      </c>
      <c r="AN16" s="42" t="s">
        <v>76</v>
      </c>
      <c r="AO16" s="43">
        <v>2</v>
      </c>
      <c r="AP16" s="40" t="s">
        <v>102</v>
      </c>
      <c r="AQ16" s="43">
        <v>3</v>
      </c>
      <c r="AR16" s="40" t="s">
        <v>78</v>
      </c>
      <c r="AS16" s="41">
        <v>3</v>
      </c>
      <c r="AT16" s="40" t="s">
        <v>79</v>
      </c>
      <c r="AU16" s="41">
        <v>4</v>
      </c>
      <c r="AV16" s="44" t="s">
        <v>80</v>
      </c>
      <c r="AW16" s="45">
        <v>4</v>
      </c>
      <c r="AX16" s="22">
        <f t="shared" si="10"/>
        <v>3</v>
      </c>
      <c r="AY16" s="22"/>
      <c r="AZ16" s="46">
        <f t="shared" si="6"/>
        <v>1.2142857142857142</v>
      </c>
      <c r="BA16" s="22" t="str">
        <f t="shared" si="11"/>
        <v>HIGH</v>
      </c>
      <c r="BB16" s="22">
        <v>3</v>
      </c>
      <c r="BC16" s="22">
        <f t="shared" si="7"/>
        <v>18</v>
      </c>
      <c r="BD16" s="29" t="str">
        <f t="shared" si="12"/>
        <v>LOW RISK</v>
      </c>
      <c r="BE16" s="47"/>
      <c r="BF16" s="47"/>
      <c r="BG16" s="47"/>
      <c r="BH16" s="47"/>
      <c r="BI16" s="47"/>
      <c r="BJ16" s="47"/>
      <c r="BK16" s="47"/>
      <c r="BL16" s="47"/>
      <c r="BM16" s="47"/>
      <c r="BN16" s="47"/>
      <c r="BO16" s="47"/>
      <c r="BP16" s="47"/>
      <c r="BQ16" s="47"/>
      <c r="BR16" s="48"/>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row>
    <row r="17" spans="1:708" ht="47.25" customHeight="1">
      <c r="A17" s="22"/>
      <c r="B17" s="23" t="s">
        <v>72</v>
      </c>
      <c r="C17" s="23">
        <v>6</v>
      </c>
      <c r="D17" s="22"/>
      <c r="E17" s="22" t="s">
        <v>73</v>
      </c>
      <c r="F17" s="22" t="s">
        <v>103</v>
      </c>
      <c r="G17" s="24">
        <v>102.758</v>
      </c>
      <c r="H17" s="25">
        <v>4921</v>
      </c>
      <c r="I17" s="26">
        <f t="shared" si="0"/>
        <v>47.889215438214059</v>
      </c>
      <c r="J17" s="24">
        <v>102.758</v>
      </c>
      <c r="K17" s="27">
        <v>4920.99</v>
      </c>
      <c r="L17" s="28">
        <f t="shared" si="1"/>
        <v>0.99999796789270468</v>
      </c>
      <c r="M17" s="23">
        <v>5</v>
      </c>
      <c r="N17" s="29"/>
      <c r="O17" s="30">
        <v>4.3381535038932144</v>
      </c>
      <c r="P17" s="23">
        <v>1</v>
      </c>
      <c r="Q17" s="23">
        <v>316</v>
      </c>
      <c r="R17" s="23">
        <v>96</v>
      </c>
      <c r="S17" s="31">
        <f t="shared" si="13"/>
        <v>0.30379746835443039</v>
      </c>
      <c r="T17" s="23">
        <v>4</v>
      </c>
      <c r="U17" s="23">
        <v>924</v>
      </c>
      <c r="V17" s="32">
        <f t="shared" si="2"/>
        <v>0.18776671408250356</v>
      </c>
      <c r="W17" s="23">
        <v>2</v>
      </c>
      <c r="X17" s="22">
        <v>194</v>
      </c>
      <c r="Y17" s="34">
        <f t="shared" si="3"/>
        <v>3.9422881528144688E-2</v>
      </c>
      <c r="Z17" s="23">
        <v>1</v>
      </c>
      <c r="AA17" s="35">
        <v>57</v>
      </c>
      <c r="AB17" s="36">
        <f t="shared" si="4"/>
        <v>1.1583011583011582E-2</v>
      </c>
      <c r="AC17" s="23">
        <v>1</v>
      </c>
      <c r="AD17" s="37">
        <v>0.65</v>
      </c>
      <c r="AE17" s="23">
        <v>5</v>
      </c>
      <c r="AF17" s="38">
        <v>5.0000000000000001E-3</v>
      </c>
      <c r="AG17" s="23">
        <v>1</v>
      </c>
      <c r="AH17" s="23">
        <f t="shared" si="8"/>
        <v>2.1428571428571428</v>
      </c>
      <c r="AI17" s="22"/>
      <c r="AJ17" s="22">
        <f t="shared" si="5"/>
        <v>3.5714285714285712</v>
      </c>
      <c r="AK17" s="29" t="str">
        <f t="shared" si="9"/>
        <v>HIGH</v>
      </c>
      <c r="AL17" s="40" t="s">
        <v>75</v>
      </c>
      <c r="AM17" s="41">
        <v>2</v>
      </c>
      <c r="AN17" s="42" t="s">
        <v>76</v>
      </c>
      <c r="AO17" s="43">
        <v>2</v>
      </c>
      <c r="AP17" s="40" t="s">
        <v>104</v>
      </c>
      <c r="AQ17" s="43">
        <v>3</v>
      </c>
      <c r="AR17" s="40" t="s">
        <v>78</v>
      </c>
      <c r="AS17" s="41">
        <v>3</v>
      </c>
      <c r="AT17" s="40" t="s">
        <v>79</v>
      </c>
      <c r="AU17" s="41">
        <v>4</v>
      </c>
      <c r="AV17" s="44" t="s">
        <v>80</v>
      </c>
      <c r="AW17" s="45">
        <v>4</v>
      </c>
      <c r="AX17" s="22">
        <f t="shared" si="10"/>
        <v>3</v>
      </c>
      <c r="AY17" s="22"/>
      <c r="AZ17" s="46">
        <f t="shared" si="6"/>
        <v>1.1904761904761905</v>
      </c>
      <c r="BA17" s="22" t="str">
        <f t="shared" si="11"/>
        <v>HIGH</v>
      </c>
      <c r="BB17" s="22">
        <v>3</v>
      </c>
      <c r="BC17" s="22">
        <f t="shared" si="7"/>
        <v>18</v>
      </c>
      <c r="BD17" s="29" t="str">
        <f t="shared" si="12"/>
        <v>LOW RISK</v>
      </c>
      <c r="BE17" s="47"/>
      <c r="BF17" s="47"/>
      <c r="BG17" s="47"/>
      <c r="BH17" s="47"/>
      <c r="BI17" s="47"/>
      <c r="BJ17" s="47"/>
      <c r="BK17" s="47"/>
      <c r="BL17" s="47"/>
      <c r="BM17" s="47"/>
      <c r="BN17" s="47"/>
      <c r="BO17" s="47"/>
      <c r="BP17" s="47"/>
      <c r="BQ17" s="47"/>
      <c r="BR17" s="48"/>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row>
    <row r="18" spans="1:708" ht="47.25" customHeight="1">
      <c r="A18" s="22"/>
      <c r="B18" s="23" t="s">
        <v>72</v>
      </c>
      <c r="C18" s="23">
        <v>6</v>
      </c>
      <c r="D18" s="22"/>
      <c r="E18" s="22" t="s">
        <v>81</v>
      </c>
      <c r="F18" s="22" t="s">
        <v>105</v>
      </c>
      <c r="G18" s="24">
        <v>1032.48</v>
      </c>
      <c r="H18" s="25">
        <v>4925</v>
      </c>
      <c r="I18" s="26">
        <f t="shared" si="0"/>
        <v>4.7700681853401514</v>
      </c>
      <c r="J18" s="24">
        <v>576.14</v>
      </c>
      <c r="K18" s="27">
        <v>2748.23</v>
      </c>
      <c r="L18" s="28">
        <f t="shared" si="1"/>
        <v>0.55801624365482239</v>
      </c>
      <c r="M18" s="23">
        <v>5</v>
      </c>
      <c r="N18" s="29"/>
      <c r="O18" s="30">
        <v>0</v>
      </c>
      <c r="P18" s="23">
        <v>1</v>
      </c>
      <c r="Q18" s="23">
        <v>411</v>
      </c>
      <c r="R18" s="23">
        <v>172</v>
      </c>
      <c r="S18" s="31">
        <f t="shared" si="13"/>
        <v>0.41849148418491483</v>
      </c>
      <c r="T18" s="23">
        <v>4</v>
      </c>
      <c r="U18" s="23">
        <v>1186</v>
      </c>
      <c r="V18" s="32">
        <f t="shared" si="2"/>
        <v>0.24081218274111676</v>
      </c>
      <c r="W18" s="23">
        <v>3</v>
      </c>
      <c r="X18" s="22">
        <v>189</v>
      </c>
      <c r="Y18" s="34">
        <f t="shared" si="3"/>
        <v>3.8375634517766495E-2</v>
      </c>
      <c r="Z18" s="23">
        <v>1</v>
      </c>
      <c r="AA18" s="35">
        <v>16</v>
      </c>
      <c r="AB18" s="36">
        <f t="shared" si="4"/>
        <v>3.248730964467005E-3</v>
      </c>
      <c r="AC18" s="23">
        <v>1</v>
      </c>
      <c r="AD18" s="37">
        <v>0.55000000000000004</v>
      </c>
      <c r="AE18" s="23">
        <v>5</v>
      </c>
      <c r="AF18" s="38">
        <v>5.0000000000000001E-3</v>
      </c>
      <c r="AG18" s="23">
        <v>1</v>
      </c>
      <c r="AH18" s="23">
        <f t="shared" si="8"/>
        <v>2.2857142857142856</v>
      </c>
      <c r="AI18" s="22"/>
      <c r="AJ18" s="22">
        <f t="shared" si="5"/>
        <v>3.6428571428571428</v>
      </c>
      <c r="AK18" s="29" t="str">
        <f t="shared" si="9"/>
        <v>HIGH</v>
      </c>
      <c r="AL18" s="40" t="s">
        <v>75</v>
      </c>
      <c r="AM18" s="41">
        <v>2</v>
      </c>
      <c r="AN18" s="42" t="s">
        <v>76</v>
      </c>
      <c r="AO18" s="43">
        <v>2</v>
      </c>
      <c r="AP18" s="40" t="s">
        <v>106</v>
      </c>
      <c r="AQ18" s="43">
        <v>3</v>
      </c>
      <c r="AR18" s="40" t="s">
        <v>78</v>
      </c>
      <c r="AS18" s="41">
        <v>3</v>
      </c>
      <c r="AT18" s="40" t="s">
        <v>79</v>
      </c>
      <c r="AU18" s="41">
        <v>4</v>
      </c>
      <c r="AV18" s="44" t="s">
        <v>80</v>
      </c>
      <c r="AW18" s="45">
        <v>4</v>
      </c>
      <c r="AX18" s="22">
        <f t="shared" si="10"/>
        <v>3</v>
      </c>
      <c r="AY18" s="22"/>
      <c r="AZ18" s="46">
        <f t="shared" si="6"/>
        <v>1.2142857142857142</v>
      </c>
      <c r="BA18" s="22" t="str">
        <f t="shared" si="11"/>
        <v>HIGH</v>
      </c>
      <c r="BB18" s="22">
        <v>3</v>
      </c>
      <c r="BC18" s="22">
        <f t="shared" si="7"/>
        <v>18</v>
      </c>
      <c r="BD18" s="29" t="str">
        <f t="shared" si="12"/>
        <v>LOW RISK</v>
      </c>
      <c r="BE18" s="47"/>
      <c r="BF18" s="47"/>
      <c r="BG18" s="47"/>
      <c r="BH18" s="47"/>
      <c r="BI18" s="47"/>
      <c r="BJ18" s="47"/>
      <c r="BK18" s="47"/>
      <c r="BL18" s="47"/>
      <c r="BM18" s="47"/>
      <c r="BN18" s="47"/>
      <c r="BO18" s="47"/>
      <c r="BP18" s="47"/>
      <c r="BQ18" s="47"/>
      <c r="BR18" s="48"/>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row>
    <row r="19" spans="1:708" ht="47.25" customHeight="1">
      <c r="A19" s="22"/>
      <c r="B19" s="23" t="s">
        <v>72</v>
      </c>
      <c r="C19" s="23">
        <v>6</v>
      </c>
      <c r="D19" s="22"/>
      <c r="E19" s="22" t="s">
        <v>81</v>
      </c>
      <c r="F19" s="22" t="s">
        <v>107</v>
      </c>
      <c r="G19" s="24">
        <v>497.05599999999998</v>
      </c>
      <c r="H19" s="25">
        <v>4235</v>
      </c>
      <c r="I19" s="26">
        <f t="shared" si="0"/>
        <v>8.5201667417755758</v>
      </c>
      <c r="J19" s="24">
        <v>497.05599999999998</v>
      </c>
      <c r="K19" s="27">
        <v>4235</v>
      </c>
      <c r="L19" s="28">
        <f t="shared" si="1"/>
        <v>1</v>
      </c>
      <c r="M19" s="23">
        <v>5</v>
      </c>
      <c r="N19" s="29"/>
      <c r="O19" s="30">
        <v>2.1798365122615802</v>
      </c>
      <c r="P19" s="23">
        <v>1</v>
      </c>
      <c r="Q19" s="23">
        <v>297</v>
      </c>
      <c r="R19" s="23">
        <v>113</v>
      </c>
      <c r="S19" s="31">
        <f t="shared" si="13"/>
        <v>0.38047138047138046</v>
      </c>
      <c r="T19" s="23">
        <v>4</v>
      </c>
      <c r="U19" s="23">
        <v>717</v>
      </c>
      <c r="V19" s="32">
        <f t="shared" si="2"/>
        <v>0.16930342384887839</v>
      </c>
      <c r="W19" s="23">
        <v>3</v>
      </c>
      <c r="X19" s="22">
        <v>223</v>
      </c>
      <c r="Y19" s="34">
        <f t="shared" si="3"/>
        <v>5.2656434474616293E-2</v>
      </c>
      <c r="Z19" s="23">
        <v>1</v>
      </c>
      <c r="AA19" s="35">
        <v>9</v>
      </c>
      <c r="AB19" s="36">
        <f t="shared" si="4"/>
        <v>2.1251475796930344E-3</v>
      </c>
      <c r="AC19" s="23">
        <v>1</v>
      </c>
      <c r="AD19" s="37">
        <v>0.55000000000000004</v>
      </c>
      <c r="AE19" s="23">
        <v>5</v>
      </c>
      <c r="AF19" s="38">
        <v>5.0000000000000001E-3</v>
      </c>
      <c r="AG19" s="23">
        <v>1</v>
      </c>
      <c r="AH19" s="23">
        <f t="shared" si="8"/>
        <v>2.2857142857142856</v>
      </c>
      <c r="AI19" s="22"/>
      <c r="AJ19" s="22">
        <f t="shared" si="5"/>
        <v>3.6428571428571428</v>
      </c>
      <c r="AK19" s="29" t="str">
        <f t="shared" si="9"/>
        <v>HIGH</v>
      </c>
      <c r="AL19" s="40" t="s">
        <v>75</v>
      </c>
      <c r="AM19" s="41">
        <v>2</v>
      </c>
      <c r="AN19" s="42" t="s">
        <v>76</v>
      </c>
      <c r="AO19" s="43">
        <v>2</v>
      </c>
      <c r="AP19" s="40" t="s">
        <v>108</v>
      </c>
      <c r="AQ19" s="43">
        <v>2</v>
      </c>
      <c r="AR19" s="40" t="s">
        <v>78</v>
      </c>
      <c r="AS19" s="41">
        <v>3</v>
      </c>
      <c r="AT19" s="40" t="s">
        <v>79</v>
      </c>
      <c r="AU19" s="41">
        <v>4</v>
      </c>
      <c r="AV19" s="44" t="s">
        <v>80</v>
      </c>
      <c r="AW19" s="45">
        <v>4</v>
      </c>
      <c r="AX19" s="22">
        <f t="shared" si="10"/>
        <v>2.8333333333333335</v>
      </c>
      <c r="AY19" s="22"/>
      <c r="AZ19" s="46">
        <f t="shared" si="6"/>
        <v>1.2857142857142856</v>
      </c>
      <c r="BA19" s="22" t="str">
        <f t="shared" si="11"/>
        <v>HIGH</v>
      </c>
      <c r="BB19" s="22">
        <v>3</v>
      </c>
      <c r="BC19" s="22">
        <f t="shared" si="7"/>
        <v>18</v>
      </c>
      <c r="BD19" s="29" t="str">
        <f t="shared" si="12"/>
        <v>LOW RISK</v>
      </c>
      <c r="BE19" s="47"/>
      <c r="BF19" s="47"/>
      <c r="BG19" s="47"/>
      <c r="BH19" s="47"/>
      <c r="BI19" s="47"/>
      <c r="BJ19" s="47"/>
      <c r="BK19" s="47"/>
      <c r="BL19" s="47"/>
      <c r="BM19" s="47"/>
      <c r="BN19" s="47"/>
      <c r="BO19" s="47"/>
      <c r="BP19" s="47"/>
      <c r="BQ19" s="47"/>
      <c r="BR19" s="48"/>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row>
    <row r="20" spans="1:708" ht="47.25" customHeight="1">
      <c r="A20" s="22"/>
      <c r="B20" s="23" t="s">
        <v>72</v>
      </c>
      <c r="C20" s="23">
        <v>6</v>
      </c>
      <c r="D20" s="22"/>
      <c r="E20" s="22" t="s">
        <v>81</v>
      </c>
      <c r="F20" s="22" t="s">
        <v>109</v>
      </c>
      <c r="G20" s="24">
        <v>1001.17</v>
      </c>
      <c r="H20" s="25">
        <v>1438</v>
      </c>
      <c r="I20" s="26">
        <f t="shared" si="0"/>
        <v>1.436319506177772</v>
      </c>
      <c r="J20" s="24">
        <v>1000.27</v>
      </c>
      <c r="K20" s="27">
        <v>1436.71</v>
      </c>
      <c r="L20" s="28">
        <f t="shared" si="1"/>
        <v>0.99910292072322671</v>
      </c>
      <c r="M20" s="23">
        <v>5</v>
      </c>
      <c r="N20" s="29"/>
      <c r="O20" s="30">
        <v>9.0775988286969262</v>
      </c>
      <c r="P20" s="23">
        <v>2</v>
      </c>
      <c r="Q20" s="23">
        <v>209</v>
      </c>
      <c r="R20" s="23">
        <v>95</v>
      </c>
      <c r="S20" s="31">
        <f t="shared" si="13"/>
        <v>0.45454545454545453</v>
      </c>
      <c r="T20" s="23">
        <v>4</v>
      </c>
      <c r="U20" s="23">
        <v>522</v>
      </c>
      <c r="V20" s="32">
        <f t="shared" si="2"/>
        <v>0.36300417246175243</v>
      </c>
      <c r="W20" s="23">
        <v>4</v>
      </c>
      <c r="X20" s="22">
        <v>118</v>
      </c>
      <c r="Y20" s="34">
        <f t="shared" si="3"/>
        <v>8.2058414464534074E-2</v>
      </c>
      <c r="Z20" s="23">
        <v>2</v>
      </c>
      <c r="AA20" s="35">
        <v>35</v>
      </c>
      <c r="AB20" s="36">
        <f t="shared" si="4"/>
        <v>2.4339360222531293E-2</v>
      </c>
      <c r="AC20" s="23">
        <v>1</v>
      </c>
      <c r="AD20" s="37">
        <v>0.55000000000000004</v>
      </c>
      <c r="AE20" s="23">
        <v>5</v>
      </c>
      <c r="AF20" s="38">
        <v>5.0000000000000001E-3</v>
      </c>
      <c r="AG20" s="23">
        <v>1</v>
      </c>
      <c r="AH20" s="23">
        <f t="shared" si="8"/>
        <v>2.7142857142857144</v>
      </c>
      <c r="AI20" s="22"/>
      <c r="AJ20" s="22">
        <f t="shared" si="5"/>
        <v>3.8571428571428572</v>
      </c>
      <c r="AK20" s="29" t="str">
        <f t="shared" si="9"/>
        <v>HIGH</v>
      </c>
      <c r="AL20" s="40" t="s">
        <v>75</v>
      </c>
      <c r="AM20" s="41">
        <v>2</v>
      </c>
      <c r="AN20" s="42" t="s">
        <v>76</v>
      </c>
      <c r="AO20" s="43">
        <v>2</v>
      </c>
      <c r="AP20" s="40" t="s">
        <v>110</v>
      </c>
      <c r="AQ20" s="43">
        <v>3</v>
      </c>
      <c r="AR20" s="40" t="s">
        <v>78</v>
      </c>
      <c r="AS20" s="41">
        <v>3</v>
      </c>
      <c r="AT20" s="40" t="s">
        <v>79</v>
      </c>
      <c r="AU20" s="41">
        <v>4</v>
      </c>
      <c r="AV20" s="44" t="s">
        <v>80</v>
      </c>
      <c r="AW20" s="45">
        <v>4</v>
      </c>
      <c r="AX20" s="22">
        <f t="shared" si="10"/>
        <v>3</v>
      </c>
      <c r="AY20" s="22"/>
      <c r="AZ20" s="46">
        <f t="shared" si="6"/>
        <v>1.2857142857142858</v>
      </c>
      <c r="BA20" s="22" t="str">
        <f t="shared" si="11"/>
        <v>HIGH</v>
      </c>
      <c r="BB20" s="22">
        <v>2</v>
      </c>
      <c r="BC20" s="22">
        <f t="shared" si="7"/>
        <v>12</v>
      </c>
      <c r="BD20" s="29" t="str">
        <f t="shared" si="12"/>
        <v>LOW RISK</v>
      </c>
      <c r="BE20" s="47"/>
      <c r="BF20" s="47"/>
      <c r="BG20" s="47"/>
      <c r="BH20" s="47"/>
      <c r="BI20" s="47"/>
      <c r="BJ20" s="47"/>
      <c r="BK20" s="47"/>
      <c r="BL20" s="47"/>
      <c r="BM20" s="47"/>
      <c r="BN20" s="47"/>
      <c r="BO20" s="47"/>
      <c r="BP20" s="47"/>
      <c r="BQ20" s="47"/>
      <c r="BR20" s="48"/>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row>
    <row r="21" spans="1:708" ht="47.25" customHeight="1">
      <c r="A21" s="22"/>
      <c r="B21" s="23" t="s">
        <v>72</v>
      </c>
      <c r="C21" s="23">
        <v>6</v>
      </c>
      <c r="D21" s="22"/>
      <c r="E21" s="22" t="s">
        <v>81</v>
      </c>
      <c r="F21" s="22" t="s">
        <v>111</v>
      </c>
      <c r="G21" s="24">
        <v>824.61199999999997</v>
      </c>
      <c r="H21" s="25">
        <v>3786</v>
      </c>
      <c r="I21" s="26">
        <f t="shared" si="0"/>
        <v>4.5912501879671899</v>
      </c>
      <c r="J21" s="24">
        <v>675.52599999999995</v>
      </c>
      <c r="K21" s="27">
        <v>3101.51</v>
      </c>
      <c r="L21" s="28">
        <f t="shared" si="1"/>
        <v>0.81920496566296885</v>
      </c>
      <c r="M21" s="23">
        <v>5</v>
      </c>
      <c r="N21" s="29"/>
      <c r="O21" s="30">
        <v>3.0392156862745097</v>
      </c>
      <c r="P21" s="23">
        <v>1</v>
      </c>
      <c r="Q21" s="23">
        <v>392</v>
      </c>
      <c r="R21" s="23">
        <v>139</v>
      </c>
      <c r="S21" s="31">
        <f t="shared" si="13"/>
        <v>0.35459183673469385</v>
      </c>
      <c r="T21" s="23">
        <v>4</v>
      </c>
      <c r="U21" s="23">
        <v>948</v>
      </c>
      <c r="V21" s="32">
        <f t="shared" si="2"/>
        <v>0.25039619651347067</v>
      </c>
      <c r="W21" s="23">
        <v>3</v>
      </c>
      <c r="X21" s="22">
        <v>175</v>
      </c>
      <c r="Y21" s="34">
        <f t="shared" si="3"/>
        <v>4.6222926571579503E-2</v>
      </c>
      <c r="Z21" s="23">
        <v>1</v>
      </c>
      <c r="AA21" s="35">
        <v>38</v>
      </c>
      <c r="AB21" s="36">
        <f t="shared" si="4"/>
        <v>1.0036978341257264E-2</v>
      </c>
      <c r="AC21" s="23">
        <v>1</v>
      </c>
      <c r="AD21" s="37">
        <v>0.55000000000000004</v>
      </c>
      <c r="AE21" s="23">
        <v>5</v>
      </c>
      <c r="AF21" s="38">
        <v>5.0000000000000001E-3</v>
      </c>
      <c r="AG21" s="23">
        <v>1</v>
      </c>
      <c r="AH21" s="23">
        <f t="shared" si="8"/>
        <v>2.2857142857142856</v>
      </c>
      <c r="AI21" s="22"/>
      <c r="AJ21" s="22">
        <f t="shared" si="5"/>
        <v>3.6428571428571428</v>
      </c>
      <c r="AK21" s="29" t="str">
        <f t="shared" si="9"/>
        <v>HIGH</v>
      </c>
      <c r="AL21" s="40" t="s">
        <v>75</v>
      </c>
      <c r="AM21" s="41">
        <v>2</v>
      </c>
      <c r="AN21" s="42" t="s">
        <v>76</v>
      </c>
      <c r="AO21" s="43">
        <v>2</v>
      </c>
      <c r="AP21" s="40" t="s">
        <v>112</v>
      </c>
      <c r="AQ21" s="43">
        <v>3</v>
      </c>
      <c r="AR21" s="40" t="s">
        <v>78</v>
      </c>
      <c r="AS21" s="41">
        <v>3</v>
      </c>
      <c r="AT21" s="40" t="s">
        <v>79</v>
      </c>
      <c r="AU21" s="41">
        <v>4</v>
      </c>
      <c r="AV21" s="44" t="s">
        <v>80</v>
      </c>
      <c r="AW21" s="45">
        <v>4</v>
      </c>
      <c r="AX21" s="22">
        <f t="shared" si="10"/>
        <v>3</v>
      </c>
      <c r="AY21" s="22"/>
      <c r="AZ21" s="46">
        <f t="shared" si="6"/>
        <v>1.2142857142857142</v>
      </c>
      <c r="BA21" s="22" t="str">
        <f t="shared" si="11"/>
        <v>HIGH</v>
      </c>
      <c r="BB21" s="22">
        <v>3</v>
      </c>
      <c r="BC21" s="22">
        <f t="shared" si="7"/>
        <v>18</v>
      </c>
      <c r="BD21" s="29" t="str">
        <f t="shared" si="12"/>
        <v>LOW RISK</v>
      </c>
      <c r="BE21" s="47"/>
      <c r="BF21" s="47"/>
      <c r="BG21" s="47"/>
      <c r="BH21" s="47"/>
      <c r="BI21" s="47"/>
      <c r="BJ21" s="47"/>
      <c r="BK21" s="47"/>
      <c r="BL21" s="47"/>
      <c r="BM21" s="47"/>
      <c r="BN21" s="47"/>
      <c r="BO21" s="47"/>
      <c r="BP21" s="47"/>
      <c r="BQ21" s="47"/>
      <c r="BR21" s="48"/>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row>
    <row r="22" spans="1:708" ht="47.25" customHeight="1">
      <c r="A22" s="22"/>
      <c r="B22" s="23" t="s">
        <v>72</v>
      </c>
      <c r="C22" s="23">
        <v>6</v>
      </c>
      <c r="D22" s="22"/>
      <c r="E22" s="22" t="s">
        <v>73</v>
      </c>
      <c r="F22" s="22" t="s">
        <v>113</v>
      </c>
      <c r="G22" s="24">
        <v>138.94</v>
      </c>
      <c r="H22" s="25">
        <v>4599</v>
      </c>
      <c r="I22" s="26">
        <f t="shared" si="0"/>
        <v>33.100618972218221</v>
      </c>
      <c r="J22" s="24">
        <v>138.94</v>
      </c>
      <c r="K22" s="27">
        <v>4599.01</v>
      </c>
      <c r="L22" s="28">
        <f t="shared" si="1"/>
        <v>1.0000021743857361</v>
      </c>
      <c r="M22" s="23">
        <v>5</v>
      </c>
      <c r="N22" s="29"/>
      <c r="O22" s="30">
        <v>3.2846715328467155</v>
      </c>
      <c r="P22" s="23">
        <v>1</v>
      </c>
      <c r="Q22" s="23">
        <v>109</v>
      </c>
      <c r="R22" s="23">
        <v>26</v>
      </c>
      <c r="S22" s="31">
        <f t="shared" si="13"/>
        <v>0.23853211009174313</v>
      </c>
      <c r="T22" s="23">
        <v>3</v>
      </c>
      <c r="U22" s="23">
        <v>343</v>
      </c>
      <c r="V22" s="32">
        <f t="shared" si="2"/>
        <v>7.4581430745814303E-2</v>
      </c>
      <c r="W22" s="23">
        <v>2</v>
      </c>
      <c r="X22" s="22">
        <v>66</v>
      </c>
      <c r="Y22" s="34">
        <f t="shared" si="3"/>
        <v>1.4350945857795172E-2</v>
      </c>
      <c r="Z22" s="23">
        <v>1</v>
      </c>
      <c r="AA22" s="35">
        <v>53</v>
      </c>
      <c r="AB22" s="36">
        <f t="shared" si="4"/>
        <v>1.1524244400956729E-2</v>
      </c>
      <c r="AC22" s="23">
        <v>1</v>
      </c>
      <c r="AD22" s="37">
        <v>0.65</v>
      </c>
      <c r="AE22" s="23">
        <v>5</v>
      </c>
      <c r="AF22" s="38">
        <v>5.0000000000000001E-3</v>
      </c>
      <c r="AG22" s="23">
        <v>1</v>
      </c>
      <c r="AH22" s="23">
        <f t="shared" si="8"/>
        <v>2</v>
      </c>
      <c r="AI22" s="22"/>
      <c r="AJ22" s="22">
        <f t="shared" si="5"/>
        <v>3.5</v>
      </c>
      <c r="AK22" s="29" t="str">
        <f t="shared" si="9"/>
        <v>HIGH</v>
      </c>
      <c r="AL22" s="40" t="s">
        <v>75</v>
      </c>
      <c r="AM22" s="41">
        <v>2</v>
      </c>
      <c r="AN22" s="42" t="s">
        <v>76</v>
      </c>
      <c r="AO22" s="43">
        <v>2</v>
      </c>
      <c r="AP22" s="40" t="s">
        <v>114</v>
      </c>
      <c r="AQ22" s="43">
        <v>3</v>
      </c>
      <c r="AR22" s="40" t="s">
        <v>78</v>
      </c>
      <c r="AS22" s="41">
        <v>3</v>
      </c>
      <c r="AT22" s="40" t="s">
        <v>79</v>
      </c>
      <c r="AU22" s="41">
        <v>4</v>
      </c>
      <c r="AV22" s="44" t="s">
        <v>80</v>
      </c>
      <c r="AW22" s="45">
        <v>4</v>
      </c>
      <c r="AX22" s="22">
        <f t="shared" si="10"/>
        <v>3</v>
      </c>
      <c r="AY22" s="22"/>
      <c r="AZ22" s="46">
        <f t="shared" si="6"/>
        <v>1.1666666666666667</v>
      </c>
      <c r="BA22" s="22" t="str">
        <f t="shared" si="11"/>
        <v>HIGH</v>
      </c>
      <c r="BB22" s="22">
        <v>3</v>
      </c>
      <c r="BC22" s="22">
        <f t="shared" si="7"/>
        <v>18</v>
      </c>
      <c r="BD22" s="29" t="str">
        <f t="shared" si="12"/>
        <v>LOW RISK</v>
      </c>
      <c r="BE22" s="47"/>
      <c r="BF22" s="47"/>
      <c r="BG22" s="47"/>
      <c r="BH22" s="47"/>
      <c r="BI22" s="47"/>
      <c r="BJ22" s="47"/>
      <c r="BK22" s="47"/>
      <c r="BL22" s="47"/>
      <c r="BM22" s="47"/>
      <c r="BN22" s="47"/>
      <c r="BO22" s="47"/>
      <c r="BP22" s="47"/>
      <c r="BQ22" s="47"/>
      <c r="BR22" s="48"/>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TW22" s="22"/>
      <c r="TX22" s="22"/>
      <c r="TY22" s="22"/>
      <c r="TZ22" s="22"/>
      <c r="UA22" s="22"/>
      <c r="UB22" s="22"/>
      <c r="UC22" s="22"/>
      <c r="UD22" s="22"/>
      <c r="UE22" s="22"/>
      <c r="UF22" s="22"/>
      <c r="UG22" s="22"/>
      <c r="UH22" s="22"/>
      <c r="UI22" s="22"/>
      <c r="UJ22" s="22"/>
      <c r="UK22" s="22"/>
      <c r="UL22" s="22"/>
      <c r="UM22" s="22"/>
      <c r="UN22" s="22"/>
      <c r="UO22" s="22"/>
      <c r="UP22" s="22"/>
      <c r="UQ22" s="22"/>
      <c r="UR22" s="22"/>
      <c r="US22" s="22"/>
      <c r="UT22" s="22"/>
      <c r="UU22" s="22"/>
      <c r="UV22" s="22"/>
      <c r="UW22" s="22"/>
      <c r="UX22" s="22"/>
      <c r="UY22" s="22"/>
      <c r="UZ22" s="22"/>
      <c r="VA22" s="22"/>
      <c r="VB22" s="22"/>
      <c r="VC22" s="22"/>
      <c r="VD22" s="22"/>
      <c r="VE22" s="22"/>
      <c r="VF22" s="22"/>
      <c r="VG22" s="22"/>
      <c r="VH22" s="22"/>
      <c r="VI22" s="22"/>
      <c r="VJ22" s="22"/>
      <c r="VK22" s="22"/>
      <c r="VL22" s="22"/>
      <c r="VM22" s="22"/>
      <c r="VN22" s="22"/>
      <c r="VO22" s="22"/>
      <c r="VP22" s="22"/>
      <c r="VQ22" s="22"/>
      <c r="VR22" s="22"/>
      <c r="VS22" s="22"/>
      <c r="VT22" s="22"/>
      <c r="VU22" s="22"/>
      <c r="VV22" s="22"/>
      <c r="VW22" s="22"/>
      <c r="VX22" s="22"/>
      <c r="VY22" s="22"/>
      <c r="VZ22" s="22"/>
      <c r="WA22" s="22"/>
      <c r="WB22" s="22"/>
      <c r="WC22" s="22"/>
      <c r="WD22" s="22"/>
      <c r="WE22" s="22"/>
      <c r="WF22" s="22"/>
      <c r="WG22" s="22"/>
      <c r="WH22" s="22"/>
      <c r="WI22" s="22"/>
      <c r="WJ22" s="22"/>
      <c r="WK22" s="22"/>
      <c r="WL22" s="22"/>
      <c r="WM22" s="22"/>
      <c r="WN22" s="22"/>
      <c r="WO22" s="22"/>
      <c r="WP22" s="22"/>
      <c r="WQ22" s="22"/>
      <c r="WR22" s="22"/>
      <c r="WS22" s="22"/>
      <c r="WT22" s="22"/>
      <c r="WU22" s="22"/>
      <c r="WV22" s="22"/>
      <c r="WW22" s="22"/>
      <c r="WX22" s="22"/>
      <c r="WY22" s="22"/>
      <c r="WZ22" s="22"/>
      <c r="XA22" s="22"/>
      <c r="XB22" s="22"/>
      <c r="XC22" s="22"/>
      <c r="XD22" s="22"/>
      <c r="XE22" s="22"/>
      <c r="XF22" s="22"/>
      <c r="XG22" s="22"/>
      <c r="XH22" s="22"/>
      <c r="XI22" s="22"/>
      <c r="XJ22" s="22"/>
      <c r="XK22" s="22"/>
      <c r="XL22" s="22"/>
      <c r="XM22" s="22"/>
      <c r="XN22" s="22"/>
      <c r="XO22" s="22"/>
      <c r="XP22" s="22"/>
      <c r="XQ22" s="22"/>
      <c r="XR22" s="22"/>
      <c r="XS22" s="22"/>
      <c r="XT22" s="22"/>
      <c r="XU22" s="22"/>
      <c r="XV22" s="22"/>
      <c r="XW22" s="22"/>
      <c r="XX22" s="22"/>
      <c r="XY22" s="22"/>
      <c r="XZ22" s="22"/>
      <c r="YA22" s="22"/>
      <c r="YB22" s="22"/>
      <c r="YC22" s="22"/>
      <c r="YD22" s="22"/>
      <c r="YE22" s="22"/>
      <c r="YF22" s="22"/>
      <c r="YG22" s="22"/>
      <c r="YH22" s="22"/>
      <c r="YI22" s="22"/>
      <c r="YJ22" s="22"/>
      <c r="YK22" s="22"/>
      <c r="YL22" s="22"/>
      <c r="YM22" s="22"/>
      <c r="YN22" s="22"/>
      <c r="YO22" s="22"/>
      <c r="YP22" s="22"/>
      <c r="YQ22" s="22"/>
      <c r="YR22" s="22"/>
      <c r="YS22" s="22"/>
      <c r="YT22" s="22"/>
      <c r="YU22" s="22"/>
      <c r="YV22" s="22"/>
      <c r="YW22" s="22"/>
      <c r="YX22" s="22"/>
      <c r="YY22" s="22"/>
      <c r="YZ22" s="22"/>
      <c r="ZA22" s="22"/>
      <c r="ZB22" s="22"/>
      <c r="ZC22" s="22"/>
      <c r="ZD22" s="22"/>
      <c r="ZE22" s="22"/>
      <c r="ZF22" s="22"/>
      <c r="ZG22" s="22"/>
      <c r="ZH22" s="22"/>
      <c r="ZI22" s="22"/>
      <c r="ZJ22" s="22"/>
      <c r="ZK22" s="22"/>
      <c r="ZL22" s="22"/>
      <c r="ZM22" s="22"/>
      <c r="ZN22" s="22"/>
      <c r="ZO22" s="22"/>
      <c r="ZP22" s="22"/>
      <c r="ZQ22" s="22"/>
      <c r="ZR22" s="22"/>
      <c r="ZS22" s="22"/>
      <c r="ZT22" s="22"/>
      <c r="ZU22" s="22"/>
      <c r="ZV22" s="22"/>
      <c r="ZW22" s="22"/>
      <c r="ZX22" s="22"/>
      <c r="ZY22" s="22"/>
      <c r="ZZ22" s="22"/>
      <c r="AAA22" s="22"/>
      <c r="AAB22" s="22"/>
      <c r="AAC22" s="22"/>
      <c r="AAD22" s="22"/>
      <c r="AAE22" s="22"/>
      <c r="AAF22" s="22"/>
    </row>
    <row r="23" spans="1:708" ht="47.25" customHeight="1">
      <c r="A23" s="22"/>
      <c r="B23" s="23" t="s">
        <v>72</v>
      </c>
      <c r="C23" s="23">
        <v>6</v>
      </c>
      <c r="D23" s="22"/>
      <c r="E23" s="22" t="s">
        <v>86</v>
      </c>
      <c r="F23" s="22" t="s">
        <v>115</v>
      </c>
      <c r="G23" s="24">
        <v>773.38300000000004</v>
      </c>
      <c r="H23" s="25">
        <v>1349</v>
      </c>
      <c r="I23" s="26">
        <f t="shared" si="0"/>
        <v>1.7442845265541134</v>
      </c>
      <c r="J23" s="24">
        <v>215.60499999999999</v>
      </c>
      <c r="K23" s="27">
        <v>376.07600000000002</v>
      </c>
      <c r="L23" s="28">
        <f t="shared" si="1"/>
        <v>0.27878131949592294</v>
      </c>
      <c r="M23" s="23">
        <v>3</v>
      </c>
      <c r="N23" s="29"/>
      <c r="O23" s="30">
        <v>7.2952853598014888</v>
      </c>
      <c r="P23" s="23">
        <v>2</v>
      </c>
      <c r="Q23" s="23">
        <v>163</v>
      </c>
      <c r="R23" s="23">
        <v>87</v>
      </c>
      <c r="S23" s="31">
        <f t="shared" si="13"/>
        <v>0.53374233128834359</v>
      </c>
      <c r="T23" s="23">
        <v>5</v>
      </c>
      <c r="U23" s="23">
        <v>398</v>
      </c>
      <c r="V23" s="32">
        <f t="shared" si="2"/>
        <v>0.2950333580429948</v>
      </c>
      <c r="W23" s="23">
        <v>3</v>
      </c>
      <c r="X23" s="22">
        <v>131</v>
      </c>
      <c r="Y23" s="34">
        <f t="shared" si="3"/>
        <v>9.7108969607116388E-2</v>
      </c>
      <c r="Z23" s="23">
        <v>2</v>
      </c>
      <c r="AA23" s="35">
        <v>11</v>
      </c>
      <c r="AB23" s="36">
        <f t="shared" si="4"/>
        <v>8.1541882876204601E-3</v>
      </c>
      <c r="AC23" s="23">
        <v>1</v>
      </c>
      <c r="AD23" s="37">
        <v>0.45</v>
      </c>
      <c r="AE23" s="23">
        <v>4</v>
      </c>
      <c r="AF23" s="38">
        <v>5.0000000000000001E-3</v>
      </c>
      <c r="AG23" s="23">
        <v>1</v>
      </c>
      <c r="AH23" s="23">
        <f t="shared" si="8"/>
        <v>2.5714285714285716</v>
      </c>
      <c r="AI23" s="22"/>
      <c r="AJ23" s="22">
        <f t="shared" si="5"/>
        <v>2.7857142857142856</v>
      </c>
      <c r="AK23" s="29" t="str">
        <f t="shared" si="9"/>
        <v>HIGH</v>
      </c>
      <c r="AL23" s="40" t="s">
        <v>75</v>
      </c>
      <c r="AM23" s="41">
        <v>2</v>
      </c>
      <c r="AN23" s="42" t="s">
        <v>76</v>
      </c>
      <c r="AO23" s="43">
        <v>2</v>
      </c>
      <c r="AP23" s="40" t="s">
        <v>92</v>
      </c>
      <c r="AQ23" s="43">
        <v>3</v>
      </c>
      <c r="AR23" s="40" t="s">
        <v>78</v>
      </c>
      <c r="AS23" s="41">
        <v>3</v>
      </c>
      <c r="AT23" s="40" t="s">
        <v>79</v>
      </c>
      <c r="AU23" s="41">
        <v>4</v>
      </c>
      <c r="AV23" s="44" t="s">
        <v>80</v>
      </c>
      <c r="AW23" s="45">
        <v>4</v>
      </c>
      <c r="AX23" s="22">
        <f t="shared" si="10"/>
        <v>3</v>
      </c>
      <c r="AY23" s="22"/>
      <c r="AZ23" s="46">
        <f t="shared" si="6"/>
        <v>0.92857142857142849</v>
      </c>
      <c r="BA23" s="22" t="str">
        <f t="shared" si="11"/>
        <v>HIGH</v>
      </c>
      <c r="BB23" s="22">
        <v>3</v>
      </c>
      <c r="BC23" s="22">
        <f t="shared" si="7"/>
        <v>18</v>
      </c>
      <c r="BD23" s="29" t="str">
        <f t="shared" si="12"/>
        <v>LOW RISK</v>
      </c>
      <c r="BE23" s="47"/>
      <c r="BF23" s="47"/>
      <c r="BG23" s="47"/>
      <c r="BH23" s="47"/>
      <c r="BI23" s="47"/>
      <c r="BJ23" s="47"/>
      <c r="BK23" s="47"/>
      <c r="BL23" s="47"/>
      <c r="BM23" s="47"/>
      <c r="BN23" s="47"/>
      <c r="BO23" s="47"/>
      <c r="BP23" s="47"/>
      <c r="BQ23" s="47"/>
      <c r="BR23" s="48"/>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c r="TS23" s="22"/>
      <c r="TT23" s="22"/>
      <c r="TU23" s="22"/>
      <c r="TV23" s="22"/>
      <c r="TW23" s="22"/>
      <c r="TX23" s="22"/>
      <c r="TY23" s="22"/>
      <c r="TZ23" s="22"/>
      <c r="UA23" s="22"/>
      <c r="UB23" s="22"/>
      <c r="UC23" s="22"/>
      <c r="UD23" s="22"/>
      <c r="UE23" s="22"/>
      <c r="UF23" s="22"/>
      <c r="UG23" s="22"/>
      <c r="UH23" s="22"/>
      <c r="UI23" s="22"/>
      <c r="UJ23" s="22"/>
      <c r="UK23" s="22"/>
      <c r="UL23" s="22"/>
      <c r="UM23" s="22"/>
      <c r="UN23" s="22"/>
      <c r="UO23" s="22"/>
      <c r="UP23" s="22"/>
      <c r="UQ23" s="22"/>
      <c r="UR23" s="22"/>
      <c r="US23" s="22"/>
      <c r="UT23" s="22"/>
      <c r="UU23" s="22"/>
      <c r="UV23" s="22"/>
      <c r="UW23" s="22"/>
      <c r="UX23" s="22"/>
      <c r="UY23" s="22"/>
      <c r="UZ23" s="22"/>
      <c r="VA23" s="22"/>
      <c r="VB23" s="22"/>
      <c r="VC23" s="22"/>
      <c r="VD23" s="22"/>
      <c r="VE23" s="22"/>
      <c r="VF23" s="22"/>
      <c r="VG23" s="22"/>
      <c r="VH23" s="22"/>
      <c r="VI23" s="22"/>
      <c r="VJ23" s="22"/>
      <c r="VK23" s="22"/>
      <c r="VL23" s="22"/>
      <c r="VM23" s="22"/>
      <c r="VN23" s="22"/>
      <c r="VO23" s="22"/>
      <c r="VP23" s="22"/>
      <c r="VQ23" s="22"/>
      <c r="VR23" s="22"/>
      <c r="VS23" s="22"/>
      <c r="VT23" s="22"/>
      <c r="VU23" s="22"/>
      <c r="VV23" s="22"/>
      <c r="VW23" s="22"/>
      <c r="VX23" s="22"/>
      <c r="VY23" s="22"/>
      <c r="VZ23" s="22"/>
      <c r="WA23" s="22"/>
      <c r="WB23" s="22"/>
      <c r="WC23" s="22"/>
      <c r="WD23" s="22"/>
      <c r="WE23" s="22"/>
      <c r="WF23" s="22"/>
      <c r="WG23" s="22"/>
      <c r="WH23" s="22"/>
      <c r="WI23" s="22"/>
      <c r="WJ23" s="22"/>
      <c r="WK23" s="22"/>
      <c r="WL23" s="22"/>
      <c r="WM23" s="22"/>
      <c r="WN23" s="22"/>
      <c r="WO23" s="22"/>
      <c r="WP23" s="22"/>
      <c r="WQ23" s="22"/>
      <c r="WR23" s="22"/>
      <c r="WS23" s="22"/>
      <c r="WT23" s="22"/>
      <c r="WU23" s="22"/>
      <c r="WV23" s="22"/>
      <c r="WW23" s="22"/>
      <c r="WX23" s="22"/>
      <c r="WY23" s="22"/>
      <c r="WZ23" s="22"/>
      <c r="XA23" s="22"/>
      <c r="XB23" s="22"/>
      <c r="XC23" s="22"/>
      <c r="XD23" s="22"/>
      <c r="XE23" s="22"/>
      <c r="XF23" s="22"/>
      <c r="XG23" s="22"/>
      <c r="XH23" s="22"/>
      <c r="XI23" s="22"/>
      <c r="XJ23" s="22"/>
      <c r="XK23" s="22"/>
      <c r="XL23" s="22"/>
      <c r="XM23" s="22"/>
      <c r="XN23" s="22"/>
      <c r="XO23" s="22"/>
      <c r="XP23" s="22"/>
      <c r="XQ23" s="22"/>
      <c r="XR23" s="22"/>
      <c r="XS23" s="22"/>
      <c r="XT23" s="22"/>
      <c r="XU23" s="22"/>
      <c r="XV23" s="22"/>
      <c r="XW23" s="22"/>
      <c r="XX23" s="22"/>
      <c r="XY23" s="22"/>
      <c r="XZ23" s="22"/>
      <c r="YA23" s="22"/>
      <c r="YB23" s="22"/>
      <c r="YC23" s="22"/>
      <c r="YD23" s="22"/>
      <c r="YE23" s="22"/>
      <c r="YF23" s="22"/>
      <c r="YG23" s="22"/>
      <c r="YH23" s="22"/>
      <c r="YI23" s="22"/>
      <c r="YJ23" s="22"/>
      <c r="YK23" s="22"/>
      <c r="YL23" s="22"/>
      <c r="YM23" s="22"/>
      <c r="YN23" s="22"/>
      <c r="YO23" s="22"/>
      <c r="YP23" s="22"/>
      <c r="YQ23" s="22"/>
      <c r="YR23" s="22"/>
      <c r="YS23" s="22"/>
      <c r="YT23" s="22"/>
      <c r="YU23" s="22"/>
      <c r="YV23" s="22"/>
      <c r="YW23" s="22"/>
      <c r="YX23" s="22"/>
      <c r="YY23" s="22"/>
      <c r="YZ23" s="22"/>
      <c r="ZA23" s="22"/>
      <c r="ZB23" s="22"/>
      <c r="ZC23" s="22"/>
      <c r="ZD23" s="22"/>
      <c r="ZE23" s="22"/>
      <c r="ZF23" s="22"/>
      <c r="ZG23" s="22"/>
      <c r="ZH23" s="22"/>
      <c r="ZI23" s="22"/>
      <c r="ZJ23" s="22"/>
      <c r="ZK23" s="22"/>
      <c r="ZL23" s="22"/>
      <c r="ZM23" s="22"/>
      <c r="ZN23" s="22"/>
      <c r="ZO23" s="22"/>
      <c r="ZP23" s="22"/>
      <c r="ZQ23" s="22"/>
      <c r="ZR23" s="22"/>
      <c r="ZS23" s="22"/>
      <c r="ZT23" s="22"/>
      <c r="ZU23" s="22"/>
      <c r="ZV23" s="22"/>
      <c r="ZW23" s="22"/>
      <c r="ZX23" s="22"/>
      <c r="ZY23" s="22"/>
      <c r="ZZ23" s="22"/>
      <c r="AAA23" s="22"/>
      <c r="AAB23" s="22"/>
      <c r="AAC23" s="22"/>
      <c r="AAD23" s="22"/>
      <c r="AAE23" s="22"/>
      <c r="AAF23" s="22"/>
    </row>
    <row r="24" spans="1:708" ht="47.25" customHeight="1">
      <c r="A24" s="22"/>
      <c r="B24" s="23" t="s">
        <v>72</v>
      </c>
      <c r="C24" s="23">
        <v>6</v>
      </c>
      <c r="D24" s="22"/>
      <c r="E24" s="22" t="s">
        <v>86</v>
      </c>
      <c r="F24" s="22" t="s">
        <v>116</v>
      </c>
      <c r="G24" s="24">
        <v>1127.28</v>
      </c>
      <c r="H24" s="25">
        <v>1243</v>
      </c>
      <c r="I24" s="26">
        <f t="shared" si="0"/>
        <v>1.1026541764246682</v>
      </c>
      <c r="J24" s="24">
        <v>237.52699999999999</v>
      </c>
      <c r="K24" s="27">
        <v>261.90899999999999</v>
      </c>
      <c r="L24" s="28">
        <f t="shared" si="1"/>
        <v>0.21070716009654061</v>
      </c>
      <c r="M24" s="23">
        <v>3</v>
      </c>
      <c r="N24" s="29"/>
      <c r="O24" s="30">
        <v>7.8549848942598182</v>
      </c>
      <c r="P24" s="23">
        <v>2</v>
      </c>
      <c r="Q24" s="23">
        <v>143</v>
      </c>
      <c r="R24" s="23">
        <v>55</v>
      </c>
      <c r="S24" s="31">
        <f t="shared" si="13"/>
        <v>0.38461538461538464</v>
      </c>
      <c r="T24" s="23">
        <v>4</v>
      </c>
      <c r="U24" s="23">
        <v>393</v>
      </c>
      <c r="V24" s="32">
        <f t="shared" si="2"/>
        <v>0.3161705551086082</v>
      </c>
      <c r="W24" s="23">
        <v>4</v>
      </c>
      <c r="X24" s="22">
        <v>131</v>
      </c>
      <c r="Y24" s="34">
        <f t="shared" si="3"/>
        <v>0.10539018503620273</v>
      </c>
      <c r="Z24" s="23">
        <v>2</v>
      </c>
      <c r="AA24" s="35">
        <v>13</v>
      </c>
      <c r="AB24" s="36">
        <f t="shared" si="4"/>
        <v>1.0458567980691875E-2</v>
      </c>
      <c r="AC24" s="23">
        <v>1</v>
      </c>
      <c r="AD24" s="37">
        <v>0.45</v>
      </c>
      <c r="AE24" s="23">
        <v>4</v>
      </c>
      <c r="AF24" s="38">
        <v>5.0000000000000001E-3</v>
      </c>
      <c r="AG24" s="23">
        <v>1</v>
      </c>
      <c r="AH24" s="23">
        <f t="shared" si="8"/>
        <v>2.5714285714285716</v>
      </c>
      <c r="AI24" s="22"/>
      <c r="AJ24" s="22">
        <f t="shared" si="5"/>
        <v>2.7857142857142856</v>
      </c>
      <c r="AK24" s="29" t="str">
        <f t="shared" si="9"/>
        <v>MEDIUM HIGH</v>
      </c>
      <c r="AL24" s="40" t="s">
        <v>75</v>
      </c>
      <c r="AM24" s="41">
        <v>2</v>
      </c>
      <c r="AN24" s="42" t="s">
        <v>76</v>
      </c>
      <c r="AO24" s="43">
        <v>2</v>
      </c>
      <c r="AP24" s="40" t="s">
        <v>117</v>
      </c>
      <c r="AQ24" s="43">
        <v>3</v>
      </c>
      <c r="AR24" s="40" t="s">
        <v>78</v>
      </c>
      <c r="AS24" s="41">
        <v>3</v>
      </c>
      <c r="AT24" s="40" t="s">
        <v>79</v>
      </c>
      <c r="AU24" s="41">
        <v>4</v>
      </c>
      <c r="AV24" s="44" t="s">
        <v>80</v>
      </c>
      <c r="AW24" s="45">
        <v>4</v>
      </c>
      <c r="AX24" s="22">
        <f t="shared" si="10"/>
        <v>3</v>
      </c>
      <c r="AY24" s="22"/>
      <c r="AZ24" s="46">
        <f t="shared" si="6"/>
        <v>0.92857142857142849</v>
      </c>
      <c r="BA24" s="22" t="str">
        <f t="shared" si="11"/>
        <v>MEDIUM HIGH</v>
      </c>
      <c r="BB24" s="22">
        <v>3</v>
      </c>
      <c r="BC24" s="22">
        <f t="shared" si="7"/>
        <v>18</v>
      </c>
      <c r="BD24" s="29" t="str">
        <f t="shared" si="12"/>
        <v>LOW RISK</v>
      </c>
      <c r="BE24" s="47"/>
      <c r="BF24" s="47"/>
      <c r="BG24" s="47"/>
      <c r="BH24" s="47"/>
      <c r="BI24" s="47"/>
      <c r="BJ24" s="47"/>
      <c r="BK24" s="47"/>
      <c r="BL24" s="47"/>
      <c r="BM24" s="47"/>
      <c r="BN24" s="47"/>
      <c r="BO24" s="47"/>
      <c r="BP24" s="47"/>
      <c r="BQ24" s="47"/>
      <c r="BR24" s="48"/>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row>
    <row r="25" spans="1:708" ht="47.25" customHeight="1">
      <c r="A25" s="22"/>
      <c r="B25" s="23" t="s">
        <v>72</v>
      </c>
      <c r="C25" s="23">
        <v>6</v>
      </c>
      <c r="D25" s="22"/>
      <c r="E25" s="22" t="s">
        <v>86</v>
      </c>
      <c r="F25" s="22" t="s">
        <v>118</v>
      </c>
      <c r="G25" s="24">
        <v>1781.93</v>
      </c>
      <c r="H25" s="25">
        <v>3166</v>
      </c>
      <c r="I25" s="26">
        <f t="shared" si="0"/>
        <v>1.7767252361203862</v>
      </c>
      <c r="J25" s="24">
        <v>258.75099999999998</v>
      </c>
      <c r="K25" s="27">
        <v>459.73099999999999</v>
      </c>
      <c r="L25" s="28">
        <f t="shared" si="1"/>
        <v>0.14520878079595703</v>
      </c>
      <c r="M25" s="23">
        <v>2</v>
      </c>
      <c r="N25" s="29"/>
      <c r="O25" s="30">
        <v>0.41425020712510358</v>
      </c>
      <c r="P25" s="23">
        <v>1</v>
      </c>
      <c r="Q25" s="23">
        <v>262</v>
      </c>
      <c r="R25" s="23">
        <v>72</v>
      </c>
      <c r="S25" s="31">
        <f t="shared" si="13"/>
        <v>0.27480916030534353</v>
      </c>
      <c r="T25" s="23">
        <v>3</v>
      </c>
      <c r="U25" s="23">
        <v>761</v>
      </c>
      <c r="V25" s="32">
        <f t="shared" si="2"/>
        <v>0.24036639292482628</v>
      </c>
      <c r="W25" s="23">
        <v>3</v>
      </c>
      <c r="X25" s="22">
        <v>205</v>
      </c>
      <c r="Y25" s="34">
        <f t="shared" si="3"/>
        <v>6.4750473783954515E-2</v>
      </c>
      <c r="Z25" s="23">
        <v>2</v>
      </c>
      <c r="AA25" s="35">
        <v>13</v>
      </c>
      <c r="AB25" s="36">
        <f t="shared" si="4"/>
        <v>4.1061276058117499E-3</v>
      </c>
      <c r="AC25" s="23">
        <v>1</v>
      </c>
      <c r="AD25" s="37">
        <v>0.45</v>
      </c>
      <c r="AE25" s="23">
        <v>4</v>
      </c>
      <c r="AF25" s="38">
        <v>5.0000000000000001E-3</v>
      </c>
      <c r="AG25" s="23">
        <v>1</v>
      </c>
      <c r="AH25" s="23">
        <f t="shared" si="8"/>
        <v>2.1428571428571428</v>
      </c>
      <c r="AI25" s="22"/>
      <c r="AJ25" s="22">
        <f t="shared" si="5"/>
        <v>2.0714285714285712</v>
      </c>
      <c r="AK25" s="29" t="str">
        <f t="shared" si="9"/>
        <v>MEDIUM HIGH</v>
      </c>
      <c r="AL25" s="40" t="s">
        <v>75</v>
      </c>
      <c r="AM25" s="41">
        <v>2</v>
      </c>
      <c r="AN25" s="42" t="s">
        <v>76</v>
      </c>
      <c r="AO25" s="43">
        <v>2</v>
      </c>
      <c r="AP25" s="40" t="s">
        <v>92</v>
      </c>
      <c r="AQ25" s="43">
        <v>3</v>
      </c>
      <c r="AR25" s="40" t="s">
        <v>78</v>
      </c>
      <c r="AS25" s="41">
        <v>3</v>
      </c>
      <c r="AT25" s="40" t="s">
        <v>79</v>
      </c>
      <c r="AU25" s="41">
        <v>4</v>
      </c>
      <c r="AV25" s="44" t="s">
        <v>80</v>
      </c>
      <c r="AW25" s="45">
        <v>4</v>
      </c>
      <c r="AX25" s="22">
        <f t="shared" si="10"/>
        <v>3</v>
      </c>
      <c r="AY25" s="22"/>
      <c r="AZ25" s="46">
        <f t="shared" si="6"/>
        <v>0.69047619047619035</v>
      </c>
      <c r="BA25" s="22" t="str">
        <f t="shared" si="11"/>
        <v>MEDIUM HIGH</v>
      </c>
      <c r="BB25" s="22">
        <v>3</v>
      </c>
      <c r="BC25" s="22">
        <f t="shared" si="7"/>
        <v>18</v>
      </c>
      <c r="BD25" s="29" t="str">
        <f t="shared" si="12"/>
        <v>LOW RISK</v>
      </c>
      <c r="BE25" s="47"/>
      <c r="BF25" s="47"/>
      <c r="BG25" s="47"/>
      <c r="BH25" s="47"/>
      <c r="BI25" s="47"/>
      <c r="BJ25" s="47"/>
      <c r="BK25" s="47"/>
      <c r="BL25" s="47"/>
      <c r="BM25" s="47"/>
      <c r="BN25" s="47"/>
      <c r="BO25" s="47"/>
      <c r="BP25" s="47"/>
      <c r="BQ25" s="47"/>
      <c r="BR25" s="48"/>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TW25" s="22"/>
      <c r="TX25" s="22"/>
      <c r="TY25" s="22"/>
      <c r="TZ25" s="22"/>
      <c r="UA25" s="22"/>
      <c r="UB25" s="22"/>
      <c r="UC25" s="22"/>
      <c r="UD25" s="22"/>
      <c r="UE25" s="22"/>
      <c r="UF25" s="22"/>
      <c r="UG25" s="22"/>
      <c r="UH25" s="22"/>
      <c r="UI25" s="22"/>
      <c r="UJ25" s="22"/>
      <c r="UK25" s="22"/>
      <c r="UL25" s="22"/>
      <c r="UM25" s="22"/>
      <c r="UN25" s="22"/>
      <c r="UO25" s="22"/>
      <c r="UP25" s="22"/>
      <c r="UQ25" s="22"/>
      <c r="UR25" s="22"/>
      <c r="US25" s="22"/>
      <c r="UT25" s="22"/>
      <c r="UU25" s="22"/>
      <c r="UV25" s="22"/>
      <c r="UW25" s="22"/>
      <c r="UX25" s="22"/>
      <c r="UY25" s="22"/>
      <c r="UZ25" s="22"/>
      <c r="VA25" s="22"/>
      <c r="VB25" s="22"/>
      <c r="VC25" s="22"/>
      <c r="VD25" s="22"/>
      <c r="VE25" s="22"/>
      <c r="VF25" s="22"/>
      <c r="VG25" s="22"/>
      <c r="VH25" s="22"/>
      <c r="VI25" s="22"/>
      <c r="VJ25" s="22"/>
      <c r="VK25" s="22"/>
      <c r="VL25" s="22"/>
      <c r="VM25" s="22"/>
      <c r="VN25" s="22"/>
      <c r="VO25" s="22"/>
      <c r="VP25" s="22"/>
      <c r="VQ25" s="22"/>
      <c r="VR25" s="22"/>
      <c r="VS25" s="22"/>
      <c r="VT25" s="22"/>
      <c r="VU25" s="22"/>
      <c r="VV25" s="22"/>
      <c r="VW25" s="22"/>
      <c r="VX25" s="22"/>
      <c r="VY25" s="22"/>
      <c r="VZ25" s="22"/>
      <c r="WA25" s="22"/>
      <c r="WB25" s="22"/>
      <c r="WC25" s="22"/>
      <c r="WD25" s="22"/>
      <c r="WE25" s="22"/>
      <c r="WF25" s="22"/>
      <c r="WG25" s="22"/>
      <c r="WH25" s="22"/>
      <c r="WI25" s="22"/>
      <c r="WJ25" s="22"/>
      <c r="WK25" s="22"/>
      <c r="WL25" s="22"/>
      <c r="WM25" s="22"/>
      <c r="WN25" s="22"/>
      <c r="WO25" s="22"/>
      <c r="WP25" s="22"/>
      <c r="WQ25" s="22"/>
      <c r="WR25" s="22"/>
      <c r="WS25" s="22"/>
      <c r="WT25" s="22"/>
      <c r="WU25" s="22"/>
      <c r="WV25" s="22"/>
      <c r="WW25" s="22"/>
      <c r="WX25" s="22"/>
      <c r="WY25" s="22"/>
      <c r="WZ25" s="22"/>
      <c r="XA25" s="22"/>
      <c r="XB25" s="22"/>
      <c r="XC25" s="22"/>
      <c r="XD25" s="22"/>
      <c r="XE25" s="22"/>
      <c r="XF25" s="22"/>
      <c r="XG25" s="22"/>
      <c r="XH25" s="22"/>
      <c r="XI25" s="22"/>
      <c r="XJ25" s="22"/>
      <c r="XK25" s="22"/>
      <c r="XL25" s="22"/>
      <c r="XM25" s="22"/>
      <c r="XN25" s="22"/>
      <c r="XO25" s="22"/>
      <c r="XP25" s="22"/>
      <c r="XQ25" s="22"/>
      <c r="XR25" s="22"/>
      <c r="XS25" s="22"/>
      <c r="XT25" s="22"/>
      <c r="XU25" s="22"/>
      <c r="XV25" s="22"/>
      <c r="XW25" s="22"/>
      <c r="XX25" s="22"/>
      <c r="XY25" s="22"/>
      <c r="XZ25" s="22"/>
      <c r="YA25" s="22"/>
      <c r="YB25" s="22"/>
      <c r="YC25" s="22"/>
      <c r="YD25" s="22"/>
      <c r="YE25" s="22"/>
      <c r="YF25" s="22"/>
      <c r="YG25" s="22"/>
      <c r="YH25" s="22"/>
      <c r="YI25" s="22"/>
      <c r="YJ25" s="22"/>
      <c r="YK25" s="22"/>
      <c r="YL25" s="22"/>
      <c r="YM25" s="22"/>
      <c r="YN25" s="22"/>
      <c r="YO25" s="22"/>
      <c r="YP25" s="22"/>
      <c r="YQ25" s="22"/>
      <c r="YR25" s="22"/>
      <c r="YS25" s="22"/>
      <c r="YT25" s="22"/>
      <c r="YU25" s="22"/>
      <c r="YV25" s="22"/>
      <c r="YW25" s="22"/>
      <c r="YX25" s="22"/>
      <c r="YY25" s="22"/>
      <c r="YZ25" s="22"/>
      <c r="ZA25" s="22"/>
      <c r="ZB25" s="22"/>
      <c r="ZC25" s="22"/>
      <c r="ZD25" s="22"/>
      <c r="ZE25" s="22"/>
      <c r="ZF25" s="22"/>
      <c r="ZG25" s="22"/>
      <c r="ZH25" s="22"/>
      <c r="ZI25" s="22"/>
      <c r="ZJ25" s="22"/>
      <c r="ZK25" s="22"/>
      <c r="ZL25" s="22"/>
      <c r="ZM25" s="22"/>
      <c r="ZN25" s="22"/>
      <c r="ZO25" s="22"/>
      <c r="ZP25" s="22"/>
      <c r="ZQ25" s="22"/>
      <c r="ZR25" s="22"/>
      <c r="ZS25" s="22"/>
      <c r="ZT25" s="22"/>
      <c r="ZU25" s="22"/>
      <c r="ZV25" s="22"/>
      <c r="ZW25" s="22"/>
      <c r="ZX25" s="22"/>
      <c r="ZY25" s="22"/>
      <c r="ZZ25" s="22"/>
      <c r="AAA25" s="22"/>
      <c r="AAB25" s="22"/>
      <c r="AAC25" s="22"/>
      <c r="AAD25" s="22"/>
      <c r="AAE25" s="22"/>
      <c r="AAF25" s="22"/>
    </row>
    <row r="26" spans="1:708" ht="47.25" customHeight="1">
      <c r="A26" s="22"/>
      <c r="B26" s="23" t="s">
        <v>72</v>
      </c>
      <c r="C26" s="23">
        <v>6</v>
      </c>
      <c r="D26" s="22"/>
      <c r="E26" s="22" t="s">
        <v>81</v>
      </c>
      <c r="F26" s="22" t="s">
        <v>119</v>
      </c>
      <c r="G26" s="24">
        <v>437.572</v>
      </c>
      <c r="H26" s="25">
        <v>1689</v>
      </c>
      <c r="I26" s="26">
        <f t="shared" si="0"/>
        <v>3.8599361933578931</v>
      </c>
      <c r="J26" s="24">
        <v>437.572</v>
      </c>
      <c r="K26" s="27">
        <v>1689</v>
      </c>
      <c r="L26" s="28">
        <f t="shared" si="1"/>
        <v>1</v>
      </c>
      <c r="M26" s="23">
        <v>5</v>
      </c>
      <c r="N26" s="29"/>
      <c r="O26" s="30">
        <v>1.2636899747262005</v>
      </c>
      <c r="P26" s="23">
        <v>1</v>
      </c>
      <c r="Q26" s="23">
        <v>197</v>
      </c>
      <c r="R26" s="23">
        <v>74</v>
      </c>
      <c r="S26" s="31">
        <f t="shared" si="13"/>
        <v>0.37563451776649748</v>
      </c>
      <c r="T26" s="23">
        <v>3</v>
      </c>
      <c r="U26" s="23">
        <v>551</v>
      </c>
      <c r="V26" s="32">
        <f t="shared" si="2"/>
        <v>0.32622853759621079</v>
      </c>
      <c r="W26" s="23">
        <v>4</v>
      </c>
      <c r="X26" s="22">
        <v>126</v>
      </c>
      <c r="Y26" s="34">
        <f t="shared" si="3"/>
        <v>7.460035523978685E-2</v>
      </c>
      <c r="Z26" s="23">
        <v>2</v>
      </c>
      <c r="AA26" s="35">
        <v>21</v>
      </c>
      <c r="AB26" s="36">
        <f t="shared" si="4"/>
        <v>1.2433392539964476E-2</v>
      </c>
      <c r="AC26" s="23">
        <v>1</v>
      </c>
      <c r="AD26" s="37">
        <v>0.55000000000000004</v>
      </c>
      <c r="AE26" s="23">
        <v>5</v>
      </c>
      <c r="AF26" s="38">
        <v>5.0000000000000001E-3</v>
      </c>
      <c r="AG26" s="23">
        <v>1</v>
      </c>
      <c r="AH26" s="23">
        <f t="shared" si="8"/>
        <v>2.4285714285714284</v>
      </c>
      <c r="AI26" s="22"/>
      <c r="AJ26" s="22">
        <f t="shared" si="5"/>
        <v>3.7142857142857144</v>
      </c>
      <c r="AK26" s="29" t="str">
        <f t="shared" si="9"/>
        <v>MEDIUM HIGH</v>
      </c>
      <c r="AL26" s="40" t="s">
        <v>75</v>
      </c>
      <c r="AM26" s="41">
        <v>2</v>
      </c>
      <c r="AN26" s="42" t="s">
        <v>76</v>
      </c>
      <c r="AO26" s="43">
        <v>2</v>
      </c>
      <c r="AP26" s="40" t="s">
        <v>120</v>
      </c>
      <c r="AQ26" s="43">
        <v>3</v>
      </c>
      <c r="AR26" s="40" t="s">
        <v>78</v>
      </c>
      <c r="AS26" s="41">
        <v>3</v>
      </c>
      <c r="AT26" s="40" t="s">
        <v>79</v>
      </c>
      <c r="AU26" s="41">
        <v>4</v>
      </c>
      <c r="AV26" s="44" t="s">
        <v>80</v>
      </c>
      <c r="AW26" s="45">
        <v>4</v>
      </c>
      <c r="AX26" s="22">
        <f t="shared" si="10"/>
        <v>3</v>
      </c>
      <c r="AY26" s="22"/>
      <c r="AZ26" s="46">
        <f t="shared" si="6"/>
        <v>1.2380952380952381</v>
      </c>
      <c r="BA26" s="22" t="str">
        <f t="shared" si="11"/>
        <v>MEDIUM HIGH</v>
      </c>
      <c r="BB26" s="22">
        <v>3</v>
      </c>
      <c r="BC26" s="22">
        <f t="shared" si="7"/>
        <v>18</v>
      </c>
      <c r="BD26" s="29" t="str">
        <f t="shared" si="12"/>
        <v>LOW RISK</v>
      </c>
      <c r="BE26" s="47"/>
      <c r="BF26" s="47"/>
      <c r="BG26" s="47"/>
      <c r="BH26" s="47"/>
      <c r="BI26" s="47"/>
      <c r="BJ26" s="47"/>
      <c r="BK26" s="47"/>
      <c r="BL26" s="47"/>
      <c r="BM26" s="47"/>
      <c r="BN26" s="47"/>
      <c r="BO26" s="47"/>
      <c r="BP26" s="47"/>
      <c r="BQ26" s="47"/>
      <c r="BR26" s="48"/>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row>
    <row r="27" spans="1:708" ht="47.25" customHeight="1">
      <c r="A27" s="22"/>
      <c r="B27" s="23" t="s">
        <v>72</v>
      </c>
      <c r="C27" s="23">
        <v>6</v>
      </c>
      <c r="D27" s="22"/>
      <c r="E27" s="22" t="s">
        <v>81</v>
      </c>
      <c r="F27" s="22" t="s">
        <v>121</v>
      </c>
      <c r="G27" s="24">
        <v>1290.07</v>
      </c>
      <c r="H27" s="25">
        <v>5446</v>
      </c>
      <c r="I27" s="26">
        <f t="shared" si="0"/>
        <v>4.2214763539962954</v>
      </c>
      <c r="J27" s="24">
        <v>494.37299999999999</v>
      </c>
      <c r="K27" s="27">
        <v>2086.9899999999998</v>
      </c>
      <c r="L27" s="28">
        <f t="shared" si="1"/>
        <v>0.3832152038193169</v>
      </c>
      <c r="M27" s="23">
        <v>4</v>
      </c>
      <c r="N27" s="29"/>
      <c r="O27" s="30">
        <v>2.0038167938931295</v>
      </c>
      <c r="P27" s="23">
        <v>1</v>
      </c>
      <c r="Q27" s="23">
        <v>355</v>
      </c>
      <c r="R27" s="23">
        <v>143</v>
      </c>
      <c r="S27" s="31">
        <f t="shared" si="13"/>
        <v>0.40281690140845072</v>
      </c>
      <c r="T27" s="23">
        <v>4</v>
      </c>
      <c r="U27" s="23">
        <v>1061</v>
      </c>
      <c r="V27" s="32">
        <f t="shared" si="2"/>
        <v>0.19482188762394417</v>
      </c>
      <c r="W27" s="23">
        <v>3</v>
      </c>
      <c r="X27" s="22">
        <v>267</v>
      </c>
      <c r="Y27" s="34">
        <f t="shared" si="3"/>
        <v>4.9026808666911496E-2</v>
      </c>
      <c r="Z27" s="23">
        <v>1</v>
      </c>
      <c r="AA27" s="35">
        <v>19</v>
      </c>
      <c r="AB27" s="36">
        <f t="shared" si="4"/>
        <v>3.4887991186191699E-3</v>
      </c>
      <c r="AC27" s="23">
        <v>1</v>
      </c>
      <c r="AD27" s="37">
        <v>0.45</v>
      </c>
      <c r="AE27" s="23">
        <v>4</v>
      </c>
      <c r="AF27" s="38">
        <v>5.0000000000000001E-3</v>
      </c>
      <c r="AG27" s="23">
        <v>1</v>
      </c>
      <c r="AH27" s="23">
        <f t="shared" si="8"/>
        <v>2.1428571428571428</v>
      </c>
      <c r="AI27" s="22"/>
      <c r="AJ27" s="22">
        <f t="shared" si="5"/>
        <v>3.0714285714285712</v>
      </c>
      <c r="AK27" s="29" t="str">
        <f t="shared" si="9"/>
        <v>HIGH</v>
      </c>
      <c r="AL27" s="40" t="s">
        <v>75</v>
      </c>
      <c r="AM27" s="41">
        <v>2</v>
      </c>
      <c r="AN27" s="42" t="s">
        <v>76</v>
      </c>
      <c r="AO27" s="43">
        <v>2</v>
      </c>
      <c r="AP27" s="40" t="s">
        <v>122</v>
      </c>
      <c r="AQ27" s="43">
        <v>3</v>
      </c>
      <c r="AR27" s="40" t="s">
        <v>78</v>
      </c>
      <c r="AS27" s="41">
        <v>3</v>
      </c>
      <c r="AT27" s="40" t="s">
        <v>79</v>
      </c>
      <c r="AU27" s="41">
        <v>4</v>
      </c>
      <c r="AV27" s="44" t="s">
        <v>80</v>
      </c>
      <c r="AW27" s="45">
        <v>4</v>
      </c>
      <c r="AX27" s="22">
        <f t="shared" si="10"/>
        <v>3</v>
      </c>
      <c r="AY27" s="22"/>
      <c r="AZ27" s="46">
        <f t="shared" si="6"/>
        <v>1.0238095238095237</v>
      </c>
      <c r="BA27" s="22" t="str">
        <f t="shared" si="11"/>
        <v>HIGH</v>
      </c>
      <c r="BB27" s="22">
        <v>3</v>
      </c>
      <c r="BC27" s="22">
        <f t="shared" si="7"/>
        <v>18</v>
      </c>
      <c r="BD27" s="29" t="str">
        <f t="shared" si="12"/>
        <v>LOW RISK</v>
      </c>
      <c r="BE27" s="47"/>
      <c r="BF27" s="47"/>
      <c r="BG27" s="47"/>
      <c r="BH27" s="47"/>
      <c r="BI27" s="47"/>
      <c r="BJ27" s="47"/>
      <c r="BK27" s="47"/>
      <c r="BL27" s="47"/>
      <c r="BM27" s="47"/>
      <c r="BN27" s="47"/>
      <c r="BO27" s="47"/>
      <c r="BP27" s="47"/>
      <c r="BQ27" s="47"/>
      <c r="BR27" s="48"/>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row>
    <row r="28" spans="1:708" ht="47.25" customHeight="1">
      <c r="A28" s="22"/>
      <c r="B28" s="23" t="s">
        <v>72</v>
      </c>
      <c r="C28" s="23">
        <v>6</v>
      </c>
      <c r="D28" s="22"/>
      <c r="E28" s="22" t="s">
        <v>86</v>
      </c>
      <c r="F28" s="22" t="s">
        <v>123</v>
      </c>
      <c r="G28" s="24">
        <v>1274.75</v>
      </c>
      <c r="H28" s="25">
        <v>1570</v>
      </c>
      <c r="I28" s="26">
        <f t="shared" si="0"/>
        <v>1.2316140419690136</v>
      </c>
      <c r="J28" s="24">
        <v>23.060700000000001</v>
      </c>
      <c r="K28" s="27">
        <v>28.401700000000002</v>
      </c>
      <c r="L28" s="28">
        <f t="shared" si="1"/>
        <v>1.8090254777070065E-2</v>
      </c>
      <c r="M28" s="23">
        <v>1</v>
      </c>
      <c r="N28" s="29"/>
      <c r="O28" s="30">
        <v>2.067336089781453</v>
      </c>
      <c r="P28" s="23">
        <v>1</v>
      </c>
      <c r="Q28" s="23">
        <v>232</v>
      </c>
      <c r="R28" s="23">
        <v>44</v>
      </c>
      <c r="S28" s="31">
        <f t="shared" si="13"/>
        <v>0.18965517241379309</v>
      </c>
      <c r="T28" s="23">
        <v>3</v>
      </c>
      <c r="U28" s="23">
        <v>650</v>
      </c>
      <c r="V28" s="32">
        <f t="shared" si="2"/>
        <v>0.4140127388535032</v>
      </c>
      <c r="W28" s="23">
        <v>4</v>
      </c>
      <c r="X28" s="22">
        <v>97</v>
      </c>
      <c r="Y28" s="34">
        <f t="shared" si="3"/>
        <v>6.178343949044586E-2</v>
      </c>
      <c r="Z28" s="23">
        <v>2</v>
      </c>
      <c r="AA28" s="35">
        <v>4</v>
      </c>
      <c r="AB28" s="36">
        <f t="shared" si="4"/>
        <v>2.5477707006369425E-3</v>
      </c>
      <c r="AC28" s="23">
        <v>1</v>
      </c>
      <c r="AD28" s="37">
        <v>0.55000000000000004</v>
      </c>
      <c r="AE28" s="23">
        <v>5</v>
      </c>
      <c r="AF28" s="38">
        <v>5.0000000000000001E-3</v>
      </c>
      <c r="AG28" s="23">
        <v>1</v>
      </c>
      <c r="AH28" s="23">
        <f t="shared" si="8"/>
        <v>2.4285714285714284</v>
      </c>
      <c r="AI28" s="22"/>
      <c r="AJ28" s="22">
        <f t="shared" si="5"/>
        <v>1.7142857142857142</v>
      </c>
      <c r="AK28" s="29" t="str">
        <f t="shared" si="9"/>
        <v>MEDIUM HIGH</v>
      </c>
      <c r="AL28" s="40" t="s">
        <v>75</v>
      </c>
      <c r="AM28" s="41">
        <v>2</v>
      </c>
      <c r="AN28" s="42" t="s">
        <v>76</v>
      </c>
      <c r="AO28" s="43">
        <v>2</v>
      </c>
      <c r="AP28" s="40" t="s">
        <v>122</v>
      </c>
      <c r="AQ28" s="43">
        <v>3</v>
      </c>
      <c r="AR28" s="40" t="s">
        <v>78</v>
      </c>
      <c r="AS28" s="41">
        <v>3</v>
      </c>
      <c r="AT28" s="40" t="s">
        <v>79</v>
      </c>
      <c r="AU28" s="41">
        <v>4</v>
      </c>
      <c r="AV28" s="44" t="s">
        <v>80</v>
      </c>
      <c r="AW28" s="45">
        <v>4</v>
      </c>
      <c r="AX28" s="22">
        <f t="shared" si="10"/>
        <v>3</v>
      </c>
      <c r="AY28" s="22"/>
      <c r="AZ28" s="46">
        <f t="shared" si="6"/>
        <v>0.5714285714285714</v>
      </c>
      <c r="BA28" s="22" t="str">
        <f t="shared" si="11"/>
        <v>MEDIUM HIGH</v>
      </c>
      <c r="BB28" s="22">
        <v>2</v>
      </c>
      <c r="BC28" s="22">
        <f t="shared" si="7"/>
        <v>12</v>
      </c>
      <c r="BD28" s="29" t="str">
        <f t="shared" si="12"/>
        <v>LOW RISK</v>
      </c>
      <c r="BE28" s="47"/>
      <c r="BF28" s="47"/>
      <c r="BG28" s="47"/>
      <c r="BH28" s="47"/>
      <c r="BI28" s="47"/>
      <c r="BJ28" s="47"/>
      <c r="BK28" s="47"/>
      <c r="BL28" s="47"/>
      <c r="BM28" s="47"/>
      <c r="BN28" s="47"/>
      <c r="BO28" s="47"/>
      <c r="BP28" s="47"/>
      <c r="BQ28" s="47"/>
      <c r="BR28" s="48"/>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TW28" s="22"/>
      <c r="TX28" s="22"/>
      <c r="TY28" s="22"/>
      <c r="TZ28" s="22"/>
      <c r="UA28" s="22"/>
      <c r="UB28" s="22"/>
      <c r="UC28" s="22"/>
      <c r="UD28" s="22"/>
      <c r="UE28" s="22"/>
      <c r="UF28" s="22"/>
      <c r="UG28" s="22"/>
      <c r="UH28" s="22"/>
      <c r="UI28" s="22"/>
      <c r="UJ28" s="22"/>
      <c r="UK28" s="22"/>
      <c r="UL28" s="22"/>
      <c r="UM28" s="22"/>
      <c r="UN28" s="22"/>
      <c r="UO28" s="22"/>
      <c r="UP28" s="22"/>
      <c r="UQ28" s="22"/>
      <c r="UR28" s="22"/>
      <c r="US28" s="22"/>
      <c r="UT28" s="22"/>
      <c r="UU28" s="22"/>
      <c r="UV28" s="22"/>
      <c r="UW28" s="22"/>
      <c r="UX28" s="22"/>
      <c r="UY28" s="22"/>
      <c r="UZ28" s="22"/>
      <c r="VA28" s="22"/>
      <c r="VB28" s="22"/>
      <c r="VC28" s="22"/>
      <c r="VD28" s="22"/>
      <c r="VE28" s="22"/>
      <c r="VF28" s="22"/>
      <c r="VG28" s="22"/>
      <c r="VH28" s="22"/>
      <c r="VI28" s="22"/>
      <c r="VJ28" s="22"/>
      <c r="VK28" s="22"/>
      <c r="VL28" s="22"/>
      <c r="VM28" s="22"/>
      <c r="VN28" s="22"/>
      <c r="VO28" s="22"/>
      <c r="VP28" s="22"/>
      <c r="VQ28" s="22"/>
      <c r="VR28" s="22"/>
      <c r="VS28" s="22"/>
      <c r="VT28" s="22"/>
      <c r="VU28" s="22"/>
      <c r="VV28" s="22"/>
      <c r="VW28" s="22"/>
      <c r="VX28" s="22"/>
      <c r="VY28" s="22"/>
      <c r="VZ28" s="22"/>
      <c r="WA28" s="22"/>
      <c r="WB28" s="22"/>
      <c r="WC28" s="22"/>
      <c r="WD28" s="22"/>
      <c r="WE28" s="22"/>
      <c r="WF28" s="22"/>
      <c r="WG28" s="22"/>
      <c r="WH28" s="22"/>
      <c r="WI28" s="22"/>
      <c r="WJ28" s="22"/>
      <c r="WK28" s="22"/>
      <c r="WL28" s="22"/>
      <c r="WM28" s="22"/>
      <c r="WN28" s="22"/>
      <c r="WO28" s="22"/>
      <c r="WP28" s="22"/>
      <c r="WQ28" s="22"/>
      <c r="WR28" s="22"/>
      <c r="WS28" s="22"/>
      <c r="WT28" s="22"/>
      <c r="WU28" s="22"/>
      <c r="WV28" s="22"/>
      <c r="WW28" s="22"/>
      <c r="WX28" s="22"/>
      <c r="WY28" s="22"/>
      <c r="WZ28" s="22"/>
      <c r="XA28" s="22"/>
      <c r="XB28" s="22"/>
      <c r="XC28" s="22"/>
      <c r="XD28" s="22"/>
      <c r="XE28" s="22"/>
      <c r="XF28" s="22"/>
      <c r="XG28" s="22"/>
      <c r="XH28" s="22"/>
      <c r="XI28" s="22"/>
      <c r="XJ28" s="22"/>
      <c r="XK28" s="22"/>
      <c r="XL28" s="22"/>
      <c r="XM28" s="22"/>
      <c r="XN28" s="22"/>
      <c r="XO28" s="22"/>
      <c r="XP28" s="22"/>
      <c r="XQ28" s="22"/>
      <c r="XR28" s="22"/>
      <c r="XS28" s="22"/>
      <c r="XT28" s="22"/>
      <c r="XU28" s="22"/>
      <c r="XV28" s="22"/>
      <c r="XW28" s="22"/>
      <c r="XX28" s="22"/>
      <c r="XY28" s="22"/>
      <c r="XZ28" s="22"/>
      <c r="YA28" s="22"/>
      <c r="YB28" s="22"/>
      <c r="YC28" s="22"/>
      <c r="YD28" s="22"/>
      <c r="YE28" s="22"/>
      <c r="YF28" s="22"/>
      <c r="YG28" s="22"/>
      <c r="YH28" s="22"/>
      <c r="YI28" s="22"/>
      <c r="YJ28" s="22"/>
      <c r="YK28" s="22"/>
      <c r="YL28" s="22"/>
      <c r="YM28" s="22"/>
      <c r="YN28" s="22"/>
      <c r="YO28" s="22"/>
      <c r="YP28" s="22"/>
      <c r="YQ28" s="22"/>
      <c r="YR28" s="22"/>
      <c r="YS28" s="22"/>
      <c r="YT28" s="22"/>
      <c r="YU28" s="22"/>
      <c r="YV28" s="22"/>
      <c r="YW28" s="22"/>
      <c r="YX28" s="22"/>
      <c r="YY28" s="22"/>
      <c r="YZ28" s="22"/>
      <c r="ZA28" s="22"/>
      <c r="ZB28" s="22"/>
      <c r="ZC28" s="22"/>
      <c r="ZD28" s="22"/>
      <c r="ZE28" s="22"/>
      <c r="ZF28" s="22"/>
      <c r="ZG28" s="22"/>
      <c r="ZH28" s="22"/>
      <c r="ZI28" s="22"/>
      <c r="ZJ28" s="22"/>
      <c r="ZK28" s="22"/>
      <c r="ZL28" s="22"/>
      <c r="ZM28" s="22"/>
      <c r="ZN28" s="22"/>
      <c r="ZO28" s="22"/>
      <c r="ZP28" s="22"/>
      <c r="ZQ28" s="22"/>
      <c r="ZR28" s="22"/>
      <c r="ZS28" s="22"/>
      <c r="ZT28" s="22"/>
      <c r="ZU28" s="22"/>
      <c r="ZV28" s="22"/>
      <c r="ZW28" s="22"/>
      <c r="ZX28" s="22"/>
      <c r="ZY28" s="22"/>
      <c r="ZZ28" s="22"/>
      <c r="AAA28" s="22"/>
      <c r="AAB28" s="22"/>
      <c r="AAC28" s="22"/>
      <c r="AAD28" s="22"/>
      <c r="AAE28" s="22"/>
      <c r="AAF28" s="22"/>
    </row>
    <row r="29" spans="1:708" ht="47.25" customHeight="1">
      <c r="A29" s="22"/>
      <c r="B29" s="23" t="s">
        <v>72</v>
      </c>
      <c r="C29" s="23">
        <v>6</v>
      </c>
      <c r="D29" s="22"/>
      <c r="E29" s="22" t="s">
        <v>73</v>
      </c>
      <c r="F29" s="22" t="s">
        <v>124</v>
      </c>
      <c r="G29" s="24">
        <v>149.80500000000001</v>
      </c>
      <c r="H29" s="25">
        <v>4407</v>
      </c>
      <c r="I29" s="26">
        <f t="shared" si="0"/>
        <v>29.418243716831881</v>
      </c>
      <c r="J29" s="24">
        <v>149.80500000000001</v>
      </c>
      <c r="K29" s="27">
        <v>4407</v>
      </c>
      <c r="L29" s="28">
        <f t="shared" si="1"/>
        <v>1</v>
      </c>
      <c r="M29" s="23">
        <v>5</v>
      </c>
      <c r="N29" s="29"/>
      <c r="O29" s="30">
        <v>0.52631578947368418</v>
      </c>
      <c r="P29" s="23">
        <v>1</v>
      </c>
      <c r="Q29" s="23">
        <v>356</v>
      </c>
      <c r="R29" s="23">
        <v>61</v>
      </c>
      <c r="S29" s="31">
        <f t="shared" si="13"/>
        <v>0.17134831460674158</v>
      </c>
      <c r="T29" s="23">
        <v>3</v>
      </c>
      <c r="U29" s="23">
        <v>1020</v>
      </c>
      <c r="V29" s="32">
        <f t="shared" si="2"/>
        <v>0.2314499659632403</v>
      </c>
      <c r="W29" s="23">
        <v>3</v>
      </c>
      <c r="X29" s="22">
        <v>259</v>
      </c>
      <c r="Y29" s="34">
        <f t="shared" si="3"/>
        <v>5.8770138416156116E-2</v>
      </c>
      <c r="Z29" s="23">
        <v>2</v>
      </c>
      <c r="AA29" s="35">
        <v>25</v>
      </c>
      <c r="AB29" s="36">
        <f t="shared" si="4"/>
        <v>5.6727932834127522E-3</v>
      </c>
      <c r="AC29" s="23">
        <v>1</v>
      </c>
      <c r="AD29" s="37">
        <v>0.65</v>
      </c>
      <c r="AE29" s="23">
        <v>5</v>
      </c>
      <c r="AF29" s="38">
        <v>5.0000000000000001E-3</v>
      </c>
      <c r="AG29" s="23">
        <v>1</v>
      </c>
      <c r="AH29" s="23">
        <f t="shared" si="8"/>
        <v>2.2857142857142856</v>
      </c>
      <c r="AI29" s="22"/>
      <c r="AJ29" s="22">
        <f t="shared" si="5"/>
        <v>3.6428571428571428</v>
      </c>
      <c r="AK29" s="29" t="str">
        <f t="shared" si="9"/>
        <v>HIGH</v>
      </c>
      <c r="AL29" s="40" t="s">
        <v>75</v>
      </c>
      <c r="AM29" s="41">
        <v>2</v>
      </c>
      <c r="AN29" s="42" t="s">
        <v>76</v>
      </c>
      <c r="AO29" s="43">
        <v>2</v>
      </c>
      <c r="AP29" s="40" t="s">
        <v>125</v>
      </c>
      <c r="AQ29" s="43">
        <v>2</v>
      </c>
      <c r="AR29" s="40" t="s">
        <v>78</v>
      </c>
      <c r="AS29" s="41">
        <v>3</v>
      </c>
      <c r="AT29" s="40" t="s">
        <v>79</v>
      </c>
      <c r="AU29" s="41">
        <v>4</v>
      </c>
      <c r="AV29" s="44" t="s">
        <v>80</v>
      </c>
      <c r="AW29" s="45">
        <v>4</v>
      </c>
      <c r="AX29" s="22">
        <f t="shared" si="10"/>
        <v>2.8333333333333335</v>
      </c>
      <c r="AY29" s="22"/>
      <c r="AZ29" s="46">
        <f t="shared" si="6"/>
        <v>1.2857142857142856</v>
      </c>
      <c r="BA29" s="22" t="str">
        <f t="shared" si="11"/>
        <v>HIGH</v>
      </c>
      <c r="BB29" s="22">
        <v>2</v>
      </c>
      <c r="BC29" s="22">
        <f t="shared" si="7"/>
        <v>12</v>
      </c>
      <c r="BD29" s="29" t="str">
        <f t="shared" si="12"/>
        <v>LOW RISK</v>
      </c>
      <c r="BE29" s="47"/>
      <c r="BF29" s="47"/>
      <c r="BG29" s="47"/>
      <c r="BH29" s="47"/>
      <c r="BI29" s="47"/>
      <c r="BJ29" s="47"/>
      <c r="BK29" s="47"/>
      <c r="BL29" s="47"/>
      <c r="BM29" s="47"/>
      <c r="BN29" s="47"/>
      <c r="BO29" s="47"/>
      <c r="BP29" s="47"/>
      <c r="BQ29" s="47"/>
      <c r="BR29" s="48"/>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row>
    <row r="30" spans="1:708" ht="47.25" customHeight="1">
      <c r="A30" s="22"/>
      <c r="B30" s="23" t="s">
        <v>72</v>
      </c>
      <c r="C30" s="23">
        <v>6</v>
      </c>
      <c r="D30" s="22"/>
      <c r="E30" s="22" t="s">
        <v>81</v>
      </c>
      <c r="F30" s="22" t="s">
        <v>126</v>
      </c>
      <c r="G30" s="24">
        <v>722.19799999999998</v>
      </c>
      <c r="H30" s="25">
        <v>2326</v>
      </c>
      <c r="I30" s="26">
        <f t="shared" si="0"/>
        <v>3.2207234027233529</v>
      </c>
      <c r="J30" s="24">
        <v>702.77300000000002</v>
      </c>
      <c r="K30" s="27">
        <v>2263.4299999999998</v>
      </c>
      <c r="L30" s="28">
        <f t="shared" si="1"/>
        <v>0.97309974204643157</v>
      </c>
      <c r="M30" s="23">
        <v>5</v>
      </c>
      <c r="N30" s="29"/>
      <c r="O30" s="30">
        <v>0.15037593984962408</v>
      </c>
      <c r="P30" s="23">
        <v>1</v>
      </c>
      <c r="Q30" s="23">
        <v>218</v>
      </c>
      <c r="R30" s="23">
        <v>84</v>
      </c>
      <c r="S30" s="31">
        <f t="shared" si="13"/>
        <v>0.38532110091743121</v>
      </c>
      <c r="T30" s="23">
        <v>4</v>
      </c>
      <c r="U30" s="23">
        <v>556</v>
      </c>
      <c r="V30" s="32">
        <f t="shared" si="2"/>
        <v>0.23903697334479793</v>
      </c>
      <c r="W30" s="23">
        <v>3</v>
      </c>
      <c r="X30" s="22">
        <v>130</v>
      </c>
      <c r="Y30" s="34">
        <f t="shared" si="3"/>
        <v>5.5889939810834052E-2</v>
      </c>
      <c r="Z30" s="23">
        <v>2</v>
      </c>
      <c r="AA30" s="35">
        <v>3</v>
      </c>
      <c r="AB30" s="36">
        <f t="shared" si="4"/>
        <v>1.2897678417884782E-3</v>
      </c>
      <c r="AC30" s="23">
        <v>1</v>
      </c>
      <c r="AD30" s="37">
        <v>0.45</v>
      </c>
      <c r="AE30" s="23">
        <v>4</v>
      </c>
      <c r="AF30" s="38">
        <v>5.0000000000000001E-3</v>
      </c>
      <c r="AG30" s="23">
        <v>1</v>
      </c>
      <c r="AH30" s="23">
        <f t="shared" si="8"/>
        <v>2.2857142857142856</v>
      </c>
      <c r="AI30" s="22"/>
      <c r="AJ30" s="22">
        <f t="shared" si="5"/>
        <v>3.6428571428571428</v>
      </c>
      <c r="AK30" s="29" t="str">
        <f t="shared" si="9"/>
        <v>HIGH</v>
      </c>
      <c r="AL30" s="40" t="s">
        <v>75</v>
      </c>
      <c r="AM30" s="41">
        <v>2</v>
      </c>
      <c r="AN30" s="42" t="s">
        <v>76</v>
      </c>
      <c r="AO30" s="43">
        <v>2</v>
      </c>
      <c r="AP30" s="40" t="s">
        <v>127</v>
      </c>
      <c r="AQ30" s="43">
        <v>3</v>
      </c>
      <c r="AR30" s="40" t="s">
        <v>78</v>
      </c>
      <c r="AS30" s="41">
        <v>3</v>
      </c>
      <c r="AT30" s="40" t="s">
        <v>79</v>
      </c>
      <c r="AU30" s="41">
        <v>4</v>
      </c>
      <c r="AV30" s="44" t="s">
        <v>80</v>
      </c>
      <c r="AW30" s="45">
        <v>4</v>
      </c>
      <c r="AX30" s="22">
        <f t="shared" si="10"/>
        <v>3</v>
      </c>
      <c r="AY30" s="22"/>
      <c r="AZ30" s="46">
        <f t="shared" si="6"/>
        <v>1.2142857142857142</v>
      </c>
      <c r="BA30" s="22" t="str">
        <f t="shared" si="11"/>
        <v>HIGH</v>
      </c>
      <c r="BB30" s="22">
        <v>3</v>
      </c>
      <c r="BC30" s="22">
        <f t="shared" si="7"/>
        <v>18</v>
      </c>
      <c r="BD30" s="29" t="str">
        <f t="shared" si="12"/>
        <v>LOW RISK</v>
      </c>
      <c r="BE30" s="47"/>
      <c r="BF30" s="47"/>
      <c r="BG30" s="47"/>
      <c r="BH30" s="47"/>
      <c r="BI30" s="47"/>
      <c r="BJ30" s="47"/>
      <c r="BK30" s="47"/>
      <c r="BL30" s="47"/>
      <c r="BM30" s="47"/>
      <c r="BN30" s="47"/>
      <c r="BO30" s="47"/>
      <c r="BP30" s="47"/>
      <c r="BQ30" s="47"/>
      <c r="BR30" s="48"/>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row>
    <row r="31" spans="1:708" ht="47.25" customHeight="1">
      <c r="A31" s="22"/>
      <c r="B31" s="23" t="s">
        <v>72</v>
      </c>
      <c r="C31" s="23">
        <v>6</v>
      </c>
      <c r="D31" s="22"/>
      <c r="E31" s="22" t="s">
        <v>128</v>
      </c>
      <c r="F31" s="22" t="s">
        <v>129</v>
      </c>
      <c r="G31" s="24">
        <v>2778.28</v>
      </c>
      <c r="H31" s="25">
        <v>1258</v>
      </c>
      <c r="I31" s="26">
        <f t="shared" si="0"/>
        <v>0.45279813409735514</v>
      </c>
      <c r="J31" s="24">
        <v>226.238</v>
      </c>
      <c r="K31" s="27">
        <v>102.44</v>
      </c>
      <c r="L31" s="28">
        <f t="shared" si="1"/>
        <v>8.1430842607313189E-2</v>
      </c>
      <c r="M31" s="23">
        <v>2</v>
      </c>
      <c r="N31" s="29"/>
      <c r="O31" s="30">
        <v>1.7902813299232736</v>
      </c>
      <c r="P31" s="23">
        <v>1</v>
      </c>
      <c r="Q31" s="23">
        <v>205</v>
      </c>
      <c r="R31" s="23">
        <v>132</v>
      </c>
      <c r="S31" s="31">
        <f t="shared" si="13"/>
        <v>0.64390243902439026</v>
      </c>
      <c r="T31" s="23">
        <v>5</v>
      </c>
      <c r="U31" s="23">
        <v>495</v>
      </c>
      <c r="V31" s="32">
        <f t="shared" si="2"/>
        <v>0.39348171701112877</v>
      </c>
      <c r="W31" s="23">
        <v>4</v>
      </c>
      <c r="X31" s="22">
        <v>117</v>
      </c>
      <c r="Y31" s="34">
        <f t="shared" si="3"/>
        <v>9.3004769475357713E-2</v>
      </c>
      <c r="Z31" s="23">
        <v>2</v>
      </c>
      <c r="AA31" s="35">
        <v>3</v>
      </c>
      <c r="AB31" s="36">
        <f t="shared" si="4"/>
        <v>2.3847376788553257E-3</v>
      </c>
      <c r="AC31" s="23">
        <v>1</v>
      </c>
      <c r="AD31" s="37">
        <v>0.45</v>
      </c>
      <c r="AE31" s="23">
        <v>4</v>
      </c>
      <c r="AF31" s="38">
        <v>5.0000000000000001E-3</v>
      </c>
      <c r="AG31" s="23">
        <v>1</v>
      </c>
      <c r="AH31" s="23">
        <f t="shared" si="8"/>
        <v>2.5714285714285716</v>
      </c>
      <c r="AI31" s="22"/>
      <c r="AJ31" s="22">
        <f t="shared" si="5"/>
        <v>2.2857142857142856</v>
      </c>
      <c r="AK31" s="29" t="str">
        <f t="shared" si="9"/>
        <v>MEDIUM HIGH</v>
      </c>
      <c r="AL31" s="40" t="s">
        <v>75</v>
      </c>
      <c r="AM31" s="41">
        <v>2</v>
      </c>
      <c r="AN31" s="42" t="s">
        <v>76</v>
      </c>
      <c r="AO31" s="43">
        <v>2</v>
      </c>
      <c r="AP31" s="40" t="s">
        <v>122</v>
      </c>
      <c r="AQ31" s="43">
        <v>3</v>
      </c>
      <c r="AR31" s="40" t="s">
        <v>78</v>
      </c>
      <c r="AS31" s="41">
        <v>3</v>
      </c>
      <c r="AT31" s="40" t="s">
        <v>79</v>
      </c>
      <c r="AU31" s="41">
        <v>4</v>
      </c>
      <c r="AV31" s="44" t="s">
        <v>80</v>
      </c>
      <c r="AW31" s="45">
        <v>4</v>
      </c>
      <c r="AX31" s="22">
        <f t="shared" si="10"/>
        <v>3</v>
      </c>
      <c r="AY31" s="22"/>
      <c r="AZ31" s="46">
        <f t="shared" si="6"/>
        <v>0.76190476190476186</v>
      </c>
      <c r="BA31" s="22" t="str">
        <f t="shared" si="11"/>
        <v>MEDIUM HIGH</v>
      </c>
      <c r="BB31" s="22">
        <v>3</v>
      </c>
      <c r="BC31" s="22">
        <f t="shared" si="7"/>
        <v>18</v>
      </c>
      <c r="BD31" s="29" t="str">
        <f t="shared" si="12"/>
        <v>LOW RISK</v>
      </c>
      <c r="BE31" s="47"/>
      <c r="BF31" s="47"/>
      <c r="BG31" s="47"/>
      <c r="BH31" s="47"/>
      <c r="BI31" s="47"/>
      <c r="BJ31" s="47"/>
      <c r="BK31" s="47"/>
      <c r="BL31" s="47"/>
      <c r="BM31" s="47"/>
      <c r="BN31" s="47"/>
      <c r="BO31" s="47"/>
      <c r="BP31" s="47"/>
      <c r="BQ31" s="47"/>
      <c r="BR31" s="48"/>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row>
    <row r="32" spans="1:708" ht="47.25" customHeight="1">
      <c r="A32" s="22"/>
      <c r="B32" s="23" t="s">
        <v>72</v>
      </c>
      <c r="C32" s="23">
        <v>6</v>
      </c>
      <c r="D32" s="22"/>
      <c r="E32" s="22" t="s">
        <v>73</v>
      </c>
      <c r="F32" s="22" t="s">
        <v>130</v>
      </c>
      <c r="G32" s="24">
        <v>26.540800000000001</v>
      </c>
      <c r="H32" s="25">
        <v>1177</v>
      </c>
      <c r="I32" s="26">
        <f t="shared" si="0"/>
        <v>44.346816976127322</v>
      </c>
      <c r="J32" s="24">
        <v>26.540800000000001</v>
      </c>
      <c r="K32" s="27">
        <v>1177</v>
      </c>
      <c r="L32" s="28">
        <f t="shared" si="1"/>
        <v>1</v>
      </c>
      <c r="M32" s="23">
        <v>5</v>
      </c>
      <c r="N32" s="29"/>
      <c r="O32" s="30">
        <v>2.0295202952029521</v>
      </c>
      <c r="P32" s="23">
        <v>1</v>
      </c>
      <c r="Q32" s="23">
        <v>8</v>
      </c>
      <c r="R32" s="23">
        <v>1</v>
      </c>
      <c r="S32" s="31">
        <f t="shared" si="13"/>
        <v>0.125</v>
      </c>
      <c r="T32" s="23">
        <v>2</v>
      </c>
      <c r="U32" s="23">
        <v>41</v>
      </c>
      <c r="V32" s="32">
        <f t="shared" si="2"/>
        <v>3.4834324553950725E-2</v>
      </c>
      <c r="W32" s="23">
        <v>1</v>
      </c>
      <c r="X32" s="22">
        <v>17</v>
      </c>
      <c r="Y32" s="34">
        <f t="shared" si="3"/>
        <v>1.4443500424808835E-2</v>
      </c>
      <c r="Z32" s="23">
        <v>1</v>
      </c>
      <c r="AA32" s="35">
        <v>22</v>
      </c>
      <c r="AB32" s="36">
        <f t="shared" si="4"/>
        <v>1.8691588785046728E-2</v>
      </c>
      <c r="AC32" s="23">
        <v>1</v>
      </c>
      <c r="AD32" s="37">
        <v>0.55000000000000004</v>
      </c>
      <c r="AE32" s="23">
        <v>5</v>
      </c>
      <c r="AF32" s="38">
        <v>5.0000000000000001E-3</v>
      </c>
      <c r="AG32" s="23">
        <v>1</v>
      </c>
      <c r="AH32" s="23">
        <f t="shared" si="8"/>
        <v>1.7142857142857142</v>
      </c>
      <c r="AI32" s="22"/>
      <c r="AJ32" s="22">
        <f t="shared" si="5"/>
        <v>3.3571428571428572</v>
      </c>
      <c r="AK32" s="29" t="str">
        <f t="shared" si="9"/>
        <v>MEDIUM HIGH</v>
      </c>
      <c r="AL32" s="40" t="s">
        <v>75</v>
      </c>
      <c r="AM32" s="41">
        <v>2</v>
      </c>
      <c r="AN32" s="42" t="s">
        <v>76</v>
      </c>
      <c r="AO32" s="43">
        <v>2</v>
      </c>
      <c r="AP32" s="40" t="s">
        <v>131</v>
      </c>
      <c r="AQ32" s="43">
        <v>3</v>
      </c>
      <c r="AR32" s="40" t="s">
        <v>78</v>
      </c>
      <c r="AS32" s="41">
        <v>3</v>
      </c>
      <c r="AT32" s="40" t="s">
        <v>79</v>
      </c>
      <c r="AU32" s="41">
        <v>4</v>
      </c>
      <c r="AV32" s="44" t="s">
        <v>80</v>
      </c>
      <c r="AW32" s="45">
        <v>4</v>
      </c>
      <c r="AX32" s="22">
        <f t="shared" si="10"/>
        <v>3</v>
      </c>
      <c r="AY32" s="22"/>
      <c r="AZ32" s="46">
        <f t="shared" si="6"/>
        <v>1.1190476190476191</v>
      </c>
      <c r="BA32" s="22" t="str">
        <f t="shared" si="11"/>
        <v>MEDIUM HIGH</v>
      </c>
      <c r="BB32" s="22">
        <v>2</v>
      </c>
      <c r="BC32" s="22">
        <f t="shared" si="7"/>
        <v>12</v>
      </c>
      <c r="BD32" s="29" t="str">
        <f t="shared" si="12"/>
        <v>LOW RISK</v>
      </c>
      <c r="BE32" s="47"/>
      <c r="BF32" s="47"/>
      <c r="BG32" s="47"/>
      <c r="BH32" s="47"/>
      <c r="BI32" s="47"/>
      <c r="BJ32" s="47"/>
      <c r="BK32" s="47"/>
      <c r="BL32" s="47"/>
      <c r="BM32" s="47"/>
      <c r="BN32" s="47"/>
      <c r="BO32" s="47"/>
      <c r="BP32" s="47"/>
      <c r="BQ32" s="47"/>
      <c r="BR32" s="48"/>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row>
    <row r="33" spans="1:708" ht="47.25" customHeight="1">
      <c r="A33" s="22"/>
      <c r="B33" s="23" t="s">
        <v>72</v>
      </c>
      <c r="C33" s="23">
        <v>6</v>
      </c>
      <c r="D33" s="22"/>
      <c r="E33" s="22" t="s">
        <v>128</v>
      </c>
      <c r="F33" s="22" t="s">
        <v>132</v>
      </c>
      <c r="G33" s="24">
        <v>990.67700000000002</v>
      </c>
      <c r="H33" s="25">
        <v>1195</v>
      </c>
      <c r="I33" s="26">
        <f t="shared" si="0"/>
        <v>1.2062458298718957</v>
      </c>
      <c r="J33" s="24">
        <v>543.70899999999995</v>
      </c>
      <c r="K33" s="27">
        <v>655.84900000000005</v>
      </c>
      <c r="L33" s="28">
        <f t="shared" si="1"/>
        <v>0.54882761506276156</v>
      </c>
      <c r="M33" s="23">
        <v>5</v>
      </c>
      <c r="N33" s="29"/>
      <c r="O33" s="30">
        <v>0.27548209366391185</v>
      </c>
      <c r="P33" s="23">
        <v>1</v>
      </c>
      <c r="Q33" s="23">
        <v>168</v>
      </c>
      <c r="R33" s="23">
        <v>45</v>
      </c>
      <c r="S33" s="31">
        <f t="shared" si="13"/>
        <v>0.26785714285714285</v>
      </c>
      <c r="T33" s="23">
        <v>3</v>
      </c>
      <c r="U33" s="23">
        <v>497</v>
      </c>
      <c r="V33" s="32">
        <f t="shared" si="2"/>
        <v>0.41589958158995816</v>
      </c>
      <c r="W33" s="23">
        <v>4</v>
      </c>
      <c r="X33" s="22">
        <v>97</v>
      </c>
      <c r="Y33" s="34">
        <f t="shared" si="3"/>
        <v>8.117154811715481E-2</v>
      </c>
      <c r="Z33" s="23">
        <v>2</v>
      </c>
      <c r="AA33" s="35">
        <v>15</v>
      </c>
      <c r="AB33" s="36">
        <f t="shared" si="4"/>
        <v>1.2552301255230125E-2</v>
      </c>
      <c r="AC33" s="23">
        <v>1</v>
      </c>
      <c r="AD33" s="37">
        <v>0.45</v>
      </c>
      <c r="AE33" s="23">
        <v>4</v>
      </c>
      <c r="AF33" s="38">
        <v>5.0000000000000001E-3</v>
      </c>
      <c r="AG33" s="23">
        <v>1</v>
      </c>
      <c r="AH33" s="23">
        <f t="shared" si="8"/>
        <v>2.2857142857142856</v>
      </c>
      <c r="AI33" s="22"/>
      <c r="AJ33" s="22">
        <f t="shared" si="5"/>
        <v>3.6428571428571428</v>
      </c>
      <c r="AK33" s="29" t="str">
        <f t="shared" si="9"/>
        <v>HIGH</v>
      </c>
      <c r="AL33" s="40" t="s">
        <v>75</v>
      </c>
      <c r="AM33" s="41">
        <v>2</v>
      </c>
      <c r="AN33" s="42" t="s">
        <v>76</v>
      </c>
      <c r="AO33" s="43">
        <v>2</v>
      </c>
      <c r="AP33" s="40" t="s">
        <v>122</v>
      </c>
      <c r="AQ33" s="43">
        <v>3</v>
      </c>
      <c r="AR33" s="40" t="s">
        <v>78</v>
      </c>
      <c r="AS33" s="41">
        <v>3</v>
      </c>
      <c r="AT33" s="40" t="s">
        <v>79</v>
      </c>
      <c r="AU33" s="41">
        <v>4</v>
      </c>
      <c r="AV33" s="44" t="s">
        <v>80</v>
      </c>
      <c r="AW33" s="45">
        <v>4</v>
      </c>
      <c r="AX33" s="22">
        <f t="shared" si="10"/>
        <v>3</v>
      </c>
      <c r="AY33" s="22"/>
      <c r="AZ33" s="46">
        <f t="shared" si="6"/>
        <v>1.2142857142857142</v>
      </c>
      <c r="BA33" s="22" t="str">
        <f t="shared" si="11"/>
        <v>HIGH</v>
      </c>
      <c r="BB33" s="22">
        <v>2</v>
      </c>
      <c r="BC33" s="22">
        <f t="shared" si="7"/>
        <v>12</v>
      </c>
      <c r="BD33" s="29" t="str">
        <f t="shared" si="12"/>
        <v>LOW RISK</v>
      </c>
      <c r="BE33" s="47"/>
      <c r="BF33" s="47"/>
      <c r="BG33" s="47"/>
      <c r="BH33" s="47"/>
      <c r="BI33" s="47"/>
      <c r="BJ33" s="47"/>
      <c r="BK33" s="47"/>
      <c r="BL33" s="47"/>
      <c r="BM33" s="47"/>
      <c r="BN33" s="47"/>
      <c r="BO33" s="47"/>
      <c r="BP33" s="47"/>
      <c r="BQ33" s="47"/>
      <c r="BR33" s="48"/>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row>
    <row r="34" spans="1:708" ht="47.25" customHeight="1">
      <c r="A34" s="22"/>
      <c r="B34" s="23" t="s">
        <v>72</v>
      </c>
      <c r="C34" s="23">
        <v>6</v>
      </c>
      <c r="D34" s="22"/>
      <c r="E34" s="22" t="s">
        <v>128</v>
      </c>
      <c r="F34" s="22" t="s">
        <v>133</v>
      </c>
      <c r="G34" s="24">
        <v>762.17600000000004</v>
      </c>
      <c r="H34" s="25">
        <v>1968</v>
      </c>
      <c r="I34" s="26">
        <f t="shared" si="0"/>
        <v>2.5820807792425895</v>
      </c>
      <c r="J34" s="24">
        <v>29.384399999999999</v>
      </c>
      <c r="K34" s="27">
        <v>75.872900000000001</v>
      </c>
      <c r="L34" s="28">
        <f t="shared" si="1"/>
        <v>3.8553302845528457E-2</v>
      </c>
      <c r="M34" s="23">
        <v>1</v>
      </c>
      <c r="N34" s="29"/>
      <c r="O34" s="30">
        <v>0.3886925795053004</v>
      </c>
      <c r="P34" s="23">
        <v>1</v>
      </c>
      <c r="Q34" s="23">
        <v>284</v>
      </c>
      <c r="R34" s="23">
        <v>94</v>
      </c>
      <c r="S34" s="31">
        <f t="shared" si="13"/>
        <v>0.33098591549295775</v>
      </c>
      <c r="T34" s="23">
        <v>4</v>
      </c>
      <c r="U34" s="23">
        <v>711</v>
      </c>
      <c r="V34" s="32">
        <f t="shared" si="2"/>
        <v>0.36128048780487804</v>
      </c>
      <c r="W34" s="23">
        <v>4</v>
      </c>
      <c r="X34" s="22">
        <v>121</v>
      </c>
      <c r="Y34" s="34">
        <f t="shared" si="3"/>
        <v>6.1483739837398375E-2</v>
      </c>
      <c r="Z34" s="23">
        <v>2</v>
      </c>
      <c r="AA34" s="35">
        <v>2</v>
      </c>
      <c r="AB34" s="36">
        <f t="shared" si="4"/>
        <v>1.0162601626016261E-3</v>
      </c>
      <c r="AC34" s="23">
        <v>1</v>
      </c>
      <c r="AD34" s="37">
        <v>0.45</v>
      </c>
      <c r="AE34" s="23">
        <v>4</v>
      </c>
      <c r="AF34" s="38">
        <v>5.0000000000000001E-3</v>
      </c>
      <c r="AG34" s="23">
        <v>1</v>
      </c>
      <c r="AH34" s="23">
        <f t="shared" si="8"/>
        <v>2.4285714285714284</v>
      </c>
      <c r="AI34" s="22"/>
      <c r="AJ34" s="22">
        <f t="shared" si="5"/>
        <v>1.7142857142857142</v>
      </c>
      <c r="AK34" s="29" t="str">
        <f t="shared" si="9"/>
        <v>MEDIUM HIGH</v>
      </c>
      <c r="AL34" s="40" t="s">
        <v>75</v>
      </c>
      <c r="AM34" s="41">
        <v>2</v>
      </c>
      <c r="AN34" s="42" t="s">
        <v>76</v>
      </c>
      <c r="AO34" s="43">
        <v>2</v>
      </c>
      <c r="AP34" s="40" t="s">
        <v>122</v>
      </c>
      <c r="AQ34" s="43">
        <v>3</v>
      </c>
      <c r="AR34" s="40" t="s">
        <v>78</v>
      </c>
      <c r="AS34" s="41">
        <v>3</v>
      </c>
      <c r="AT34" s="40" t="s">
        <v>79</v>
      </c>
      <c r="AU34" s="41">
        <v>4</v>
      </c>
      <c r="AV34" s="44" t="s">
        <v>80</v>
      </c>
      <c r="AW34" s="45">
        <v>4</v>
      </c>
      <c r="AX34" s="22">
        <f t="shared" si="10"/>
        <v>3</v>
      </c>
      <c r="AY34" s="22"/>
      <c r="AZ34" s="46">
        <f t="shared" si="6"/>
        <v>0.5714285714285714</v>
      </c>
      <c r="BA34" s="22" t="str">
        <f t="shared" si="11"/>
        <v>MEDIUM HIGH</v>
      </c>
      <c r="BB34" s="22">
        <v>2</v>
      </c>
      <c r="BC34" s="22">
        <f t="shared" si="7"/>
        <v>12</v>
      </c>
      <c r="BD34" s="29" t="str">
        <f t="shared" si="12"/>
        <v>LOW RISK</v>
      </c>
      <c r="BE34" s="47"/>
      <c r="BF34" s="47"/>
      <c r="BG34" s="47"/>
      <c r="BH34" s="47"/>
      <c r="BI34" s="47"/>
      <c r="BJ34" s="47"/>
      <c r="BK34" s="47"/>
      <c r="BL34" s="47"/>
      <c r="BM34" s="47"/>
      <c r="BN34" s="47"/>
      <c r="BO34" s="47"/>
      <c r="BP34" s="47"/>
      <c r="BQ34" s="47"/>
      <c r="BR34" s="48"/>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row>
    <row r="35" spans="1:708" ht="47.25" customHeight="1">
      <c r="A35" s="22"/>
      <c r="B35" s="23" t="s">
        <v>72</v>
      </c>
      <c r="C35" s="23">
        <v>6</v>
      </c>
      <c r="D35" s="22"/>
      <c r="E35" s="22" t="s">
        <v>73</v>
      </c>
      <c r="F35" s="22" t="s">
        <v>134</v>
      </c>
      <c r="G35" s="24">
        <v>14.147399999999999</v>
      </c>
      <c r="H35" s="25">
        <v>908</v>
      </c>
      <c r="I35" s="26">
        <f t="shared" si="0"/>
        <v>64.181404356984331</v>
      </c>
      <c r="J35" s="24">
        <v>14.147399999999999</v>
      </c>
      <c r="K35" s="27">
        <v>908.00199999999995</v>
      </c>
      <c r="L35" s="28">
        <f t="shared" si="1"/>
        <v>1.0000022026431719</v>
      </c>
      <c r="M35" s="23">
        <v>5</v>
      </c>
      <c r="N35" s="29"/>
      <c r="O35" s="30">
        <v>0.16155088852988692</v>
      </c>
      <c r="P35" s="23">
        <v>1</v>
      </c>
      <c r="Q35" s="23">
        <v>6</v>
      </c>
      <c r="R35" s="23">
        <v>5</v>
      </c>
      <c r="S35" s="31">
        <f t="shared" si="13"/>
        <v>0.83333333333333337</v>
      </c>
      <c r="T35" s="23">
        <v>5</v>
      </c>
      <c r="U35" s="23">
        <v>19</v>
      </c>
      <c r="V35" s="32">
        <f t="shared" si="2"/>
        <v>2.092511013215859E-2</v>
      </c>
      <c r="W35" s="23">
        <v>1</v>
      </c>
      <c r="X35" s="22">
        <v>45</v>
      </c>
      <c r="Y35" s="34">
        <f t="shared" si="3"/>
        <v>4.9559471365638763E-2</v>
      </c>
      <c r="Z35" s="23">
        <v>1</v>
      </c>
      <c r="AA35" s="35">
        <v>8</v>
      </c>
      <c r="AB35" s="36">
        <f t="shared" si="4"/>
        <v>8.8105726872246704E-3</v>
      </c>
      <c r="AC35" s="23">
        <v>1</v>
      </c>
      <c r="AD35" s="37">
        <v>0.55000000000000004</v>
      </c>
      <c r="AE35" s="23">
        <v>5</v>
      </c>
      <c r="AF35" s="38">
        <v>5.0000000000000001E-3</v>
      </c>
      <c r="AG35" s="23">
        <v>1</v>
      </c>
      <c r="AH35" s="23">
        <f t="shared" si="8"/>
        <v>2.1428571428571428</v>
      </c>
      <c r="AI35" s="22"/>
      <c r="AJ35" s="22">
        <f t="shared" si="5"/>
        <v>3.5714285714285712</v>
      </c>
      <c r="AK35" s="29" t="str">
        <f t="shared" si="9"/>
        <v>MEDIUM HIGH</v>
      </c>
      <c r="AL35" s="40" t="s">
        <v>75</v>
      </c>
      <c r="AM35" s="41">
        <v>2</v>
      </c>
      <c r="AN35" s="42" t="s">
        <v>76</v>
      </c>
      <c r="AO35" s="43">
        <v>2</v>
      </c>
      <c r="AP35" s="40" t="s">
        <v>135</v>
      </c>
      <c r="AQ35" s="43">
        <v>2</v>
      </c>
      <c r="AR35" s="40" t="s">
        <v>78</v>
      </c>
      <c r="AS35" s="41">
        <v>3</v>
      </c>
      <c r="AT35" s="40" t="s">
        <v>79</v>
      </c>
      <c r="AU35" s="41">
        <v>4</v>
      </c>
      <c r="AV35" s="44" t="s">
        <v>80</v>
      </c>
      <c r="AW35" s="45">
        <v>4</v>
      </c>
      <c r="AX35" s="22">
        <f t="shared" si="10"/>
        <v>2.8333333333333335</v>
      </c>
      <c r="AY35" s="22"/>
      <c r="AZ35" s="46">
        <f t="shared" si="6"/>
        <v>1.260504201680672</v>
      </c>
      <c r="BA35" s="22" t="str">
        <f t="shared" si="11"/>
        <v>MEDIUM HIGH</v>
      </c>
      <c r="BB35" s="22">
        <v>3</v>
      </c>
      <c r="BC35" s="22">
        <f t="shared" si="7"/>
        <v>18</v>
      </c>
      <c r="BD35" s="29" t="str">
        <f t="shared" si="12"/>
        <v>LOW RISK</v>
      </c>
      <c r="BE35" s="47"/>
      <c r="BF35" s="47"/>
      <c r="BG35" s="47"/>
      <c r="BH35" s="47"/>
      <c r="BI35" s="47"/>
      <c r="BJ35" s="47"/>
      <c r="BK35" s="47"/>
      <c r="BL35" s="47"/>
      <c r="BM35" s="47"/>
      <c r="BN35" s="47"/>
      <c r="BO35" s="47"/>
      <c r="BP35" s="47"/>
      <c r="BQ35" s="47"/>
      <c r="BR35" s="48"/>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row>
    <row r="36" spans="1:708" ht="47.25" customHeight="1">
      <c r="A36" s="22"/>
      <c r="B36" s="23" t="s">
        <v>72</v>
      </c>
      <c r="C36" s="23">
        <v>6</v>
      </c>
      <c r="D36" s="22"/>
      <c r="E36" s="22" t="s">
        <v>128</v>
      </c>
      <c r="F36" s="22" t="s">
        <v>136</v>
      </c>
      <c r="G36" s="24">
        <v>638.29999999999995</v>
      </c>
      <c r="H36" s="25">
        <v>1183</v>
      </c>
      <c r="I36" s="26">
        <f t="shared" si="0"/>
        <v>1.8533604887983708</v>
      </c>
      <c r="J36" s="24">
        <v>31.135999999999999</v>
      </c>
      <c r="K36" s="27">
        <v>57.706299999999999</v>
      </c>
      <c r="L36" s="28">
        <f t="shared" si="1"/>
        <v>4.8779628064243449E-2</v>
      </c>
      <c r="M36" s="23">
        <v>1</v>
      </c>
      <c r="N36" s="29"/>
      <c r="O36" s="30">
        <v>0.5946135012242042</v>
      </c>
      <c r="P36" s="23">
        <v>1</v>
      </c>
      <c r="Q36" s="23">
        <v>160</v>
      </c>
      <c r="R36" s="23">
        <v>101</v>
      </c>
      <c r="S36" s="31">
        <f t="shared" si="13"/>
        <v>0.63124999999999998</v>
      </c>
      <c r="T36" s="23">
        <v>5</v>
      </c>
      <c r="U36" s="23">
        <v>470</v>
      </c>
      <c r="V36" s="32">
        <f t="shared" si="2"/>
        <v>0.39729501267962808</v>
      </c>
      <c r="W36" s="23">
        <v>4</v>
      </c>
      <c r="X36" s="22">
        <v>97</v>
      </c>
      <c r="Y36" s="34">
        <f t="shared" si="3"/>
        <v>8.1994928148774307E-2</v>
      </c>
      <c r="Z36" s="23">
        <v>2</v>
      </c>
      <c r="AA36" s="35">
        <v>16</v>
      </c>
      <c r="AB36" s="36">
        <f t="shared" si="4"/>
        <v>1.3524936601859678E-2</v>
      </c>
      <c r="AC36" s="23">
        <v>1</v>
      </c>
      <c r="AD36" s="37">
        <v>0.45</v>
      </c>
      <c r="AE36" s="23">
        <v>4</v>
      </c>
      <c r="AF36" s="38">
        <v>5.0000000000000001E-3</v>
      </c>
      <c r="AG36" s="23">
        <v>1</v>
      </c>
      <c r="AH36" s="23">
        <f t="shared" si="8"/>
        <v>2.5714285714285716</v>
      </c>
      <c r="AI36" s="22"/>
      <c r="AJ36" s="22">
        <f t="shared" si="5"/>
        <v>1.7857142857142858</v>
      </c>
      <c r="AK36" s="29" t="str">
        <f t="shared" si="9"/>
        <v>HIGH</v>
      </c>
      <c r="AL36" s="40" t="s">
        <v>75</v>
      </c>
      <c r="AM36" s="41">
        <v>2</v>
      </c>
      <c r="AN36" s="42" t="s">
        <v>76</v>
      </c>
      <c r="AO36" s="43">
        <v>2</v>
      </c>
      <c r="AP36" s="40" t="s">
        <v>122</v>
      </c>
      <c r="AQ36" s="43">
        <v>3</v>
      </c>
      <c r="AR36" s="40" t="s">
        <v>78</v>
      </c>
      <c r="AS36" s="41">
        <v>3</v>
      </c>
      <c r="AT36" s="40" t="s">
        <v>79</v>
      </c>
      <c r="AU36" s="41">
        <v>4</v>
      </c>
      <c r="AV36" s="44" t="s">
        <v>80</v>
      </c>
      <c r="AW36" s="45">
        <v>4</v>
      </c>
      <c r="AX36" s="22">
        <f t="shared" si="10"/>
        <v>3</v>
      </c>
      <c r="AY36" s="22"/>
      <c r="AZ36" s="46">
        <f t="shared" si="6"/>
        <v>0.59523809523809523</v>
      </c>
      <c r="BA36" s="22" t="str">
        <f t="shared" si="11"/>
        <v>HIGH</v>
      </c>
      <c r="BB36" s="22">
        <v>3</v>
      </c>
      <c r="BC36" s="22">
        <f t="shared" si="7"/>
        <v>18</v>
      </c>
      <c r="BD36" s="29" t="str">
        <f t="shared" si="12"/>
        <v>LOW RISK</v>
      </c>
      <c r="BE36" s="47"/>
      <c r="BF36" s="47"/>
      <c r="BG36" s="47"/>
      <c r="BH36" s="47"/>
      <c r="BI36" s="47"/>
      <c r="BJ36" s="47"/>
      <c r="BK36" s="47"/>
      <c r="BL36" s="47"/>
      <c r="BM36" s="47"/>
      <c r="BN36" s="47"/>
      <c r="BO36" s="47"/>
      <c r="BP36" s="47"/>
      <c r="BQ36" s="47"/>
      <c r="BR36" s="48"/>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row>
    <row r="37" spans="1:708" ht="47.25" customHeight="1">
      <c r="A37" s="22"/>
      <c r="B37" s="23" t="s">
        <v>72</v>
      </c>
      <c r="C37" s="23">
        <v>6</v>
      </c>
      <c r="D37" s="22"/>
      <c r="E37" s="22" t="s">
        <v>81</v>
      </c>
      <c r="F37" s="22" t="s">
        <v>137</v>
      </c>
      <c r="G37" s="24">
        <v>371.88400000000001</v>
      </c>
      <c r="H37" s="25">
        <v>13728</v>
      </c>
      <c r="I37" s="26">
        <f t="shared" si="0"/>
        <v>36.914736853427414</v>
      </c>
      <c r="J37" s="24">
        <v>371.88400000000001</v>
      </c>
      <c r="K37" s="27">
        <v>13728</v>
      </c>
      <c r="L37" s="28">
        <f t="shared" si="1"/>
        <v>1</v>
      </c>
      <c r="M37" s="23">
        <v>5</v>
      </c>
      <c r="N37" s="29"/>
      <c r="O37" s="30">
        <v>0.55066079295154191</v>
      </c>
      <c r="P37" s="23">
        <v>1</v>
      </c>
      <c r="Q37" s="23">
        <v>656</v>
      </c>
      <c r="R37" s="23">
        <v>336</v>
      </c>
      <c r="S37" s="31">
        <f t="shared" si="13"/>
        <v>0.51219512195121952</v>
      </c>
      <c r="T37" s="23">
        <v>5</v>
      </c>
      <c r="U37" s="23">
        <v>1952</v>
      </c>
      <c r="V37" s="32">
        <f t="shared" si="2"/>
        <v>0.14219114219114218</v>
      </c>
      <c r="W37" s="23">
        <v>2</v>
      </c>
      <c r="X37" s="22">
        <v>559</v>
      </c>
      <c r="Y37" s="34">
        <f t="shared" si="3"/>
        <v>4.0719696969696968E-2</v>
      </c>
      <c r="Z37" s="23">
        <v>1</v>
      </c>
      <c r="AA37" s="35">
        <v>81</v>
      </c>
      <c r="AB37" s="36">
        <f t="shared" si="4"/>
        <v>5.90034965034965E-3</v>
      </c>
      <c r="AC37" s="23">
        <v>1</v>
      </c>
      <c r="AD37" s="37">
        <v>0.45</v>
      </c>
      <c r="AE37" s="23">
        <v>4</v>
      </c>
      <c r="AF37" s="38">
        <v>5.0000000000000001E-3</v>
      </c>
      <c r="AG37" s="23">
        <v>1</v>
      </c>
      <c r="AH37" s="23">
        <f t="shared" si="8"/>
        <v>2.1428571428571428</v>
      </c>
      <c r="AI37" s="22"/>
      <c r="AJ37" s="22">
        <f t="shared" si="5"/>
        <v>3.5714285714285712</v>
      </c>
      <c r="AK37" s="29" t="str">
        <f t="shared" si="9"/>
        <v>MEDIUM HIGH</v>
      </c>
      <c r="AL37" s="40" t="s">
        <v>75</v>
      </c>
      <c r="AM37" s="41">
        <v>2</v>
      </c>
      <c r="AN37" s="42" t="s">
        <v>76</v>
      </c>
      <c r="AO37" s="43">
        <v>2</v>
      </c>
      <c r="AP37" s="40" t="s">
        <v>138</v>
      </c>
      <c r="AQ37" s="43">
        <v>3</v>
      </c>
      <c r="AR37" s="40" t="s">
        <v>78</v>
      </c>
      <c r="AS37" s="41">
        <v>3</v>
      </c>
      <c r="AT37" s="40" t="s">
        <v>79</v>
      </c>
      <c r="AU37" s="41">
        <v>4</v>
      </c>
      <c r="AV37" s="44" t="s">
        <v>80</v>
      </c>
      <c r="AW37" s="45">
        <v>4</v>
      </c>
      <c r="AX37" s="22">
        <f t="shared" si="10"/>
        <v>3</v>
      </c>
      <c r="AY37" s="22"/>
      <c r="AZ37" s="46">
        <f t="shared" si="6"/>
        <v>1.1904761904761905</v>
      </c>
      <c r="BA37" s="22" t="str">
        <f t="shared" si="11"/>
        <v>MEDIUM HIGH</v>
      </c>
      <c r="BB37" s="22">
        <v>3</v>
      </c>
      <c r="BC37" s="22">
        <f t="shared" si="7"/>
        <v>18</v>
      </c>
      <c r="BD37" s="29" t="str">
        <f t="shared" si="12"/>
        <v>LOW RISK</v>
      </c>
      <c r="BE37" s="47"/>
      <c r="BF37" s="47"/>
      <c r="BG37" s="47"/>
      <c r="BH37" s="47"/>
      <c r="BI37" s="47"/>
      <c r="BJ37" s="47"/>
      <c r="BK37" s="47"/>
      <c r="BL37" s="47"/>
      <c r="BM37" s="47"/>
      <c r="BN37" s="47"/>
      <c r="BO37" s="47"/>
      <c r="BP37" s="47"/>
      <c r="BQ37" s="47"/>
      <c r="BR37" s="48"/>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TW37" s="22"/>
      <c r="TX37" s="22"/>
      <c r="TY37" s="22"/>
      <c r="TZ37" s="22"/>
      <c r="UA37" s="22"/>
      <c r="UB37" s="22"/>
      <c r="UC37" s="22"/>
      <c r="UD37" s="22"/>
      <c r="UE37" s="22"/>
      <c r="UF37" s="22"/>
      <c r="UG37" s="22"/>
      <c r="UH37" s="22"/>
      <c r="UI37" s="22"/>
      <c r="UJ37" s="22"/>
      <c r="UK37" s="22"/>
      <c r="UL37" s="22"/>
      <c r="UM37" s="22"/>
      <c r="UN37" s="22"/>
      <c r="UO37" s="22"/>
      <c r="UP37" s="22"/>
      <c r="UQ37" s="22"/>
      <c r="UR37" s="22"/>
      <c r="US37" s="22"/>
      <c r="UT37" s="22"/>
      <c r="UU37" s="22"/>
      <c r="UV37" s="22"/>
      <c r="UW37" s="22"/>
      <c r="UX37" s="22"/>
      <c r="UY37" s="22"/>
      <c r="UZ37" s="22"/>
      <c r="VA37" s="22"/>
      <c r="VB37" s="22"/>
      <c r="VC37" s="22"/>
      <c r="VD37" s="22"/>
      <c r="VE37" s="22"/>
      <c r="VF37" s="22"/>
      <c r="VG37" s="22"/>
      <c r="VH37" s="22"/>
      <c r="VI37" s="22"/>
      <c r="VJ37" s="22"/>
      <c r="VK37" s="22"/>
      <c r="VL37" s="22"/>
      <c r="VM37" s="22"/>
      <c r="VN37" s="22"/>
      <c r="VO37" s="22"/>
      <c r="VP37" s="22"/>
      <c r="VQ37" s="22"/>
      <c r="VR37" s="22"/>
      <c r="VS37" s="22"/>
      <c r="VT37" s="22"/>
      <c r="VU37" s="22"/>
      <c r="VV37" s="22"/>
      <c r="VW37" s="22"/>
      <c r="VX37" s="22"/>
      <c r="VY37" s="22"/>
      <c r="VZ37" s="22"/>
      <c r="WA37" s="22"/>
      <c r="WB37" s="22"/>
      <c r="WC37" s="22"/>
      <c r="WD37" s="22"/>
      <c r="WE37" s="22"/>
      <c r="WF37" s="22"/>
      <c r="WG37" s="22"/>
      <c r="WH37" s="22"/>
      <c r="WI37" s="22"/>
      <c r="WJ37" s="22"/>
      <c r="WK37" s="22"/>
      <c r="WL37" s="22"/>
      <c r="WM37" s="22"/>
      <c r="WN37" s="22"/>
      <c r="WO37" s="22"/>
      <c r="WP37" s="22"/>
      <c r="WQ37" s="22"/>
      <c r="WR37" s="22"/>
      <c r="WS37" s="22"/>
      <c r="WT37" s="22"/>
      <c r="WU37" s="22"/>
      <c r="WV37" s="22"/>
      <c r="WW37" s="22"/>
      <c r="WX37" s="22"/>
      <c r="WY37" s="22"/>
      <c r="WZ37" s="22"/>
      <c r="XA37" s="22"/>
      <c r="XB37" s="22"/>
      <c r="XC37" s="22"/>
      <c r="XD37" s="22"/>
      <c r="XE37" s="22"/>
      <c r="XF37" s="22"/>
      <c r="XG37" s="22"/>
      <c r="XH37" s="22"/>
      <c r="XI37" s="22"/>
      <c r="XJ37" s="22"/>
      <c r="XK37" s="22"/>
      <c r="XL37" s="22"/>
      <c r="XM37" s="22"/>
      <c r="XN37" s="22"/>
      <c r="XO37" s="22"/>
      <c r="XP37" s="22"/>
      <c r="XQ37" s="22"/>
      <c r="XR37" s="22"/>
      <c r="XS37" s="22"/>
      <c r="XT37" s="22"/>
      <c r="XU37" s="22"/>
      <c r="XV37" s="22"/>
      <c r="XW37" s="22"/>
      <c r="XX37" s="22"/>
      <c r="XY37" s="22"/>
      <c r="XZ37" s="22"/>
      <c r="YA37" s="22"/>
      <c r="YB37" s="22"/>
      <c r="YC37" s="22"/>
      <c r="YD37" s="22"/>
      <c r="YE37" s="22"/>
      <c r="YF37" s="22"/>
      <c r="YG37" s="22"/>
      <c r="YH37" s="22"/>
      <c r="YI37" s="22"/>
      <c r="YJ37" s="22"/>
      <c r="YK37" s="22"/>
      <c r="YL37" s="22"/>
      <c r="YM37" s="22"/>
      <c r="YN37" s="22"/>
      <c r="YO37" s="22"/>
      <c r="YP37" s="22"/>
      <c r="YQ37" s="22"/>
      <c r="YR37" s="22"/>
      <c r="YS37" s="22"/>
      <c r="YT37" s="22"/>
      <c r="YU37" s="22"/>
      <c r="YV37" s="22"/>
      <c r="YW37" s="22"/>
      <c r="YX37" s="22"/>
      <c r="YY37" s="22"/>
      <c r="YZ37" s="22"/>
      <c r="ZA37" s="22"/>
      <c r="ZB37" s="22"/>
      <c r="ZC37" s="22"/>
      <c r="ZD37" s="22"/>
      <c r="ZE37" s="22"/>
      <c r="ZF37" s="22"/>
      <c r="ZG37" s="22"/>
      <c r="ZH37" s="22"/>
      <c r="ZI37" s="22"/>
      <c r="ZJ37" s="22"/>
      <c r="ZK37" s="22"/>
      <c r="ZL37" s="22"/>
      <c r="ZM37" s="22"/>
      <c r="ZN37" s="22"/>
      <c r="ZO37" s="22"/>
      <c r="ZP37" s="22"/>
      <c r="ZQ37" s="22"/>
      <c r="ZR37" s="22"/>
      <c r="ZS37" s="22"/>
      <c r="ZT37" s="22"/>
      <c r="ZU37" s="22"/>
      <c r="ZV37" s="22"/>
      <c r="ZW37" s="22"/>
      <c r="ZX37" s="22"/>
      <c r="ZY37" s="22"/>
      <c r="ZZ37" s="22"/>
      <c r="AAA37" s="22"/>
      <c r="AAB37" s="22"/>
      <c r="AAC37" s="22"/>
      <c r="AAD37" s="22"/>
      <c r="AAE37" s="22"/>
      <c r="AAF37" s="22"/>
    </row>
    <row r="38" spans="1:708" ht="47.25" customHeight="1">
      <c r="A38" s="22"/>
      <c r="B38" s="23" t="s">
        <v>72</v>
      </c>
      <c r="C38" s="23">
        <v>6</v>
      </c>
      <c r="D38" s="22"/>
      <c r="E38" s="22" t="s">
        <v>86</v>
      </c>
      <c r="F38" s="22" t="s">
        <v>139</v>
      </c>
      <c r="G38" s="24">
        <v>1060.49</v>
      </c>
      <c r="H38" s="25">
        <v>2047</v>
      </c>
      <c r="I38" s="26">
        <f t="shared" si="0"/>
        <v>1.9302397948118322</v>
      </c>
      <c r="J38" s="24">
        <v>3.6045199999999999</v>
      </c>
      <c r="K38" s="27">
        <v>6.9575800000000001</v>
      </c>
      <c r="L38" s="28">
        <f t="shared" si="1"/>
        <v>3.3989154860771861E-3</v>
      </c>
      <c r="M38" s="23">
        <v>1</v>
      </c>
      <c r="N38" s="29"/>
      <c r="O38" s="30">
        <v>1.8587360594795539</v>
      </c>
      <c r="P38" s="23">
        <v>1</v>
      </c>
      <c r="Q38" s="23">
        <v>181</v>
      </c>
      <c r="R38" s="23">
        <v>71</v>
      </c>
      <c r="S38" s="31">
        <f t="shared" si="13"/>
        <v>0.39226519337016574</v>
      </c>
      <c r="T38" s="23">
        <v>4</v>
      </c>
      <c r="U38" s="23">
        <v>569</v>
      </c>
      <c r="V38" s="32">
        <f t="shared" ref="V38:V69" si="14">U38/H38</f>
        <v>0.27796775769418663</v>
      </c>
      <c r="W38" s="23">
        <v>3</v>
      </c>
      <c r="X38" s="22">
        <v>124</v>
      </c>
      <c r="Y38" s="34">
        <f t="shared" ref="Y38:Y69" si="15">X38/H38</f>
        <v>6.0576453346360526E-2</v>
      </c>
      <c r="Z38" s="23">
        <v>2</v>
      </c>
      <c r="AA38" s="35">
        <v>17</v>
      </c>
      <c r="AB38" s="36">
        <f t="shared" ref="AB38:AB69" si="16">AA38/H38</f>
        <v>8.3048363458720076E-3</v>
      </c>
      <c r="AC38" s="23">
        <v>1</v>
      </c>
      <c r="AD38" s="37">
        <v>0.45</v>
      </c>
      <c r="AE38" s="23">
        <v>4</v>
      </c>
      <c r="AF38" s="38">
        <v>5.0000000000000001E-3</v>
      </c>
      <c r="AG38" s="23">
        <v>1</v>
      </c>
      <c r="AH38" s="23">
        <f t="shared" si="8"/>
        <v>2.2857142857142856</v>
      </c>
      <c r="AI38" s="22"/>
      <c r="AJ38" s="22">
        <f t="shared" ref="AJ38:AJ69" si="17">(M38+AH38)/2</f>
        <v>1.6428571428571428</v>
      </c>
      <c r="AK38" s="29" t="str">
        <f t="shared" si="9"/>
        <v>MEDIUM HIGH</v>
      </c>
      <c r="AL38" s="40" t="s">
        <v>75</v>
      </c>
      <c r="AM38" s="41">
        <v>2</v>
      </c>
      <c r="AN38" s="42" t="s">
        <v>76</v>
      </c>
      <c r="AO38" s="43">
        <v>2</v>
      </c>
      <c r="AP38" s="40" t="s">
        <v>122</v>
      </c>
      <c r="AQ38" s="43">
        <v>3</v>
      </c>
      <c r="AR38" s="40" t="s">
        <v>78</v>
      </c>
      <c r="AS38" s="41">
        <v>3</v>
      </c>
      <c r="AT38" s="40" t="s">
        <v>79</v>
      </c>
      <c r="AU38" s="41">
        <v>4</v>
      </c>
      <c r="AV38" s="44" t="s">
        <v>80</v>
      </c>
      <c r="AW38" s="45">
        <v>4</v>
      </c>
      <c r="AX38" s="22">
        <f t="shared" si="10"/>
        <v>3</v>
      </c>
      <c r="AY38" s="22"/>
      <c r="AZ38" s="46">
        <f t="shared" si="6"/>
        <v>0.54761904761904756</v>
      </c>
      <c r="BA38" s="22" t="str">
        <f t="shared" si="11"/>
        <v>MEDIUM HIGH</v>
      </c>
      <c r="BB38" s="22">
        <v>3</v>
      </c>
      <c r="BC38" s="22">
        <f t="shared" ref="BC38:BC69" si="18">BB38*C38</f>
        <v>18</v>
      </c>
      <c r="BD38" s="29" t="str">
        <f t="shared" si="12"/>
        <v>LOW RISK</v>
      </c>
      <c r="BE38" s="47"/>
      <c r="BF38" s="47"/>
      <c r="BG38" s="47"/>
      <c r="BH38" s="47"/>
      <c r="BI38" s="47"/>
      <c r="BJ38" s="47"/>
      <c r="BK38" s="47"/>
      <c r="BL38" s="47"/>
      <c r="BM38" s="47"/>
      <c r="BN38" s="47"/>
      <c r="BO38" s="47"/>
      <c r="BP38" s="47"/>
      <c r="BQ38" s="47"/>
      <c r="BR38" s="48"/>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TW38" s="22"/>
      <c r="TX38" s="22"/>
      <c r="TY38" s="22"/>
      <c r="TZ38" s="22"/>
      <c r="UA38" s="22"/>
      <c r="UB38" s="22"/>
      <c r="UC38" s="22"/>
      <c r="UD38" s="22"/>
      <c r="UE38" s="22"/>
      <c r="UF38" s="22"/>
      <c r="UG38" s="22"/>
      <c r="UH38" s="22"/>
      <c r="UI38" s="22"/>
      <c r="UJ38" s="22"/>
      <c r="UK38" s="22"/>
      <c r="UL38" s="22"/>
      <c r="UM38" s="22"/>
      <c r="UN38" s="22"/>
      <c r="UO38" s="22"/>
      <c r="UP38" s="22"/>
      <c r="UQ38" s="22"/>
      <c r="UR38" s="22"/>
      <c r="US38" s="22"/>
      <c r="UT38" s="22"/>
      <c r="UU38" s="22"/>
      <c r="UV38" s="22"/>
      <c r="UW38" s="22"/>
      <c r="UX38" s="22"/>
      <c r="UY38" s="22"/>
      <c r="UZ38" s="22"/>
      <c r="VA38" s="22"/>
      <c r="VB38" s="22"/>
      <c r="VC38" s="22"/>
      <c r="VD38" s="22"/>
      <c r="VE38" s="22"/>
      <c r="VF38" s="22"/>
      <c r="VG38" s="22"/>
      <c r="VH38" s="22"/>
      <c r="VI38" s="22"/>
      <c r="VJ38" s="22"/>
      <c r="VK38" s="22"/>
      <c r="VL38" s="22"/>
      <c r="VM38" s="22"/>
      <c r="VN38" s="22"/>
      <c r="VO38" s="22"/>
      <c r="VP38" s="22"/>
      <c r="VQ38" s="22"/>
      <c r="VR38" s="22"/>
      <c r="VS38" s="22"/>
      <c r="VT38" s="22"/>
      <c r="VU38" s="22"/>
      <c r="VV38" s="22"/>
      <c r="VW38" s="22"/>
      <c r="VX38" s="22"/>
      <c r="VY38" s="22"/>
      <c r="VZ38" s="22"/>
      <c r="WA38" s="22"/>
      <c r="WB38" s="22"/>
      <c r="WC38" s="22"/>
      <c r="WD38" s="22"/>
      <c r="WE38" s="22"/>
      <c r="WF38" s="22"/>
      <c r="WG38" s="22"/>
      <c r="WH38" s="22"/>
      <c r="WI38" s="22"/>
      <c r="WJ38" s="22"/>
      <c r="WK38" s="22"/>
      <c r="WL38" s="22"/>
      <c r="WM38" s="22"/>
      <c r="WN38" s="22"/>
      <c r="WO38" s="22"/>
      <c r="WP38" s="22"/>
      <c r="WQ38" s="22"/>
      <c r="WR38" s="22"/>
      <c r="WS38" s="22"/>
      <c r="WT38" s="22"/>
      <c r="WU38" s="22"/>
      <c r="WV38" s="22"/>
      <c r="WW38" s="22"/>
      <c r="WX38" s="22"/>
      <c r="WY38" s="22"/>
      <c r="WZ38" s="22"/>
      <c r="XA38" s="22"/>
      <c r="XB38" s="22"/>
      <c r="XC38" s="22"/>
      <c r="XD38" s="22"/>
      <c r="XE38" s="22"/>
      <c r="XF38" s="22"/>
      <c r="XG38" s="22"/>
      <c r="XH38" s="22"/>
      <c r="XI38" s="22"/>
      <c r="XJ38" s="22"/>
      <c r="XK38" s="22"/>
      <c r="XL38" s="22"/>
      <c r="XM38" s="22"/>
      <c r="XN38" s="22"/>
      <c r="XO38" s="22"/>
      <c r="XP38" s="22"/>
      <c r="XQ38" s="22"/>
      <c r="XR38" s="22"/>
      <c r="XS38" s="22"/>
      <c r="XT38" s="22"/>
      <c r="XU38" s="22"/>
      <c r="XV38" s="22"/>
      <c r="XW38" s="22"/>
      <c r="XX38" s="22"/>
      <c r="XY38" s="22"/>
      <c r="XZ38" s="22"/>
      <c r="YA38" s="22"/>
      <c r="YB38" s="22"/>
      <c r="YC38" s="22"/>
      <c r="YD38" s="22"/>
      <c r="YE38" s="22"/>
      <c r="YF38" s="22"/>
      <c r="YG38" s="22"/>
      <c r="YH38" s="22"/>
      <c r="YI38" s="22"/>
      <c r="YJ38" s="22"/>
      <c r="YK38" s="22"/>
      <c r="YL38" s="22"/>
      <c r="YM38" s="22"/>
      <c r="YN38" s="22"/>
      <c r="YO38" s="22"/>
      <c r="YP38" s="22"/>
      <c r="YQ38" s="22"/>
      <c r="YR38" s="22"/>
      <c r="YS38" s="22"/>
      <c r="YT38" s="22"/>
      <c r="YU38" s="22"/>
      <c r="YV38" s="22"/>
      <c r="YW38" s="22"/>
      <c r="YX38" s="22"/>
      <c r="YY38" s="22"/>
      <c r="YZ38" s="22"/>
      <c r="ZA38" s="22"/>
      <c r="ZB38" s="22"/>
      <c r="ZC38" s="22"/>
      <c r="ZD38" s="22"/>
      <c r="ZE38" s="22"/>
      <c r="ZF38" s="22"/>
      <c r="ZG38" s="22"/>
      <c r="ZH38" s="22"/>
      <c r="ZI38" s="22"/>
      <c r="ZJ38" s="22"/>
      <c r="ZK38" s="22"/>
      <c r="ZL38" s="22"/>
      <c r="ZM38" s="22"/>
      <c r="ZN38" s="22"/>
      <c r="ZO38" s="22"/>
      <c r="ZP38" s="22"/>
      <c r="ZQ38" s="22"/>
      <c r="ZR38" s="22"/>
      <c r="ZS38" s="22"/>
      <c r="ZT38" s="22"/>
      <c r="ZU38" s="22"/>
      <c r="ZV38" s="22"/>
      <c r="ZW38" s="22"/>
      <c r="ZX38" s="22"/>
      <c r="ZY38" s="22"/>
      <c r="ZZ38" s="22"/>
      <c r="AAA38" s="22"/>
      <c r="AAB38" s="22"/>
      <c r="AAC38" s="22"/>
      <c r="AAD38" s="22"/>
      <c r="AAE38" s="22"/>
      <c r="AAF38" s="22"/>
    </row>
    <row r="39" spans="1:708" ht="47.25" customHeight="1">
      <c r="A39" s="22"/>
      <c r="B39" s="23" t="s">
        <v>72</v>
      </c>
      <c r="C39" s="23">
        <v>6</v>
      </c>
      <c r="D39" s="22"/>
      <c r="E39" s="22" t="s">
        <v>86</v>
      </c>
      <c r="F39" s="22" t="s">
        <v>140</v>
      </c>
      <c r="G39" s="24">
        <v>920.33900000000006</v>
      </c>
      <c r="H39" s="25">
        <v>2580</v>
      </c>
      <c r="I39" s="26">
        <f t="shared" si="0"/>
        <v>2.803314865500647</v>
      </c>
      <c r="J39" s="24">
        <v>116.93</v>
      </c>
      <c r="K39" s="27">
        <v>327.791</v>
      </c>
      <c r="L39" s="28">
        <f t="shared" si="1"/>
        <v>0.12705077519379845</v>
      </c>
      <c r="M39" s="23">
        <v>2</v>
      </c>
      <c r="N39" s="29"/>
      <c r="O39" s="30">
        <v>2.5839793281653747</v>
      </c>
      <c r="P39" s="23">
        <v>1</v>
      </c>
      <c r="Q39" s="23">
        <v>254</v>
      </c>
      <c r="R39" s="23">
        <v>111</v>
      </c>
      <c r="S39" s="31">
        <f t="shared" si="13"/>
        <v>0.43700787401574803</v>
      </c>
      <c r="T39" s="23">
        <v>4</v>
      </c>
      <c r="U39" s="23">
        <v>670</v>
      </c>
      <c r="V39" s="32">
        <f t="shared" si="14"/>
        <v>0.25968992248062017</v>
      </c>
      <c r="W39" s="23">
        <v>3</v>
      </c>
      <c r="X39" s="22">
        <v>197</v>
      </c>
      <c r="Y39" s="34">
        <f t="shared" si="15"/>
        <v>7.6356589147286824E-2</v>
      </c>
      <c r="Z39" s="23">
        <v>2</v>
      </c>
      <c r="AA39" s="35">
        <v>4</v>
      </c>
      <c r="AB39" s="36">
        <f t="shared" si="16"/>
        <v>1.5503875968992248E-3</v>
      </c>
      <c r="AC39" s="23">
        <v>1</v>
      </c>
      <c r="AD39" s="37">
        <v>0.45</v>
      </c>
      <c r="AE39" s="23">
        <v>4</v>
      </c>
      <c r="AF39" s="38">
        <v>5.0000000000000001E-3</v>
      </c>
      <c r="AG39" s="23">
        <v>1</v>
      </c>
      <c r="AH39" s="23">
        <f t="shared" si="8"/>
        <v>2.2857142857142856</v>
      </c>
      <c r="AI39" s="22"/>
      <c r="AJ39" s="22">
        <f t="shared" si="17"/>
        <v>2.1428571428571428</v>
      </c>
      <c r="AK39" s="29" t="str">
        <f t="shared" si="9"/>
        <v>MEDIUM HIGH</v>
      </c>
      <c r="AL39" s="40" t="s">
        <v>75</v>
      </c>
      <c r="AM39" s="41">
        <v>2</v>
      </c>
      <c r="AN39" s="42" t="s">
        <v>76</v>
      </c>
      <c r="AO39" s="43">
        <v>2</v>
      </c>
      <c r="AP39" s="40" t="s">
        <v>122</v>
      </c>
      <c r="AQ39" s="43">
        <v>3</v>
      </c>
      <c r="AR39" s="40" t="s">
        <v>78</v>
      </c>
      <c r="AS39" s="41">
        <v>3</v>
      </c>
      <c r="AT39" s="40" t="s">
        <v>79</v>
      </c>
      <c r="AU39" s="41">
        <v>4</v>
      </c>
      <c r="AV39" s="44" t="s">
        <v>80</v>
      </c>
      <c r="AW39" s="45">
        <v>4</v>
      </c>
      <c r="AX39" s="22">
        <f t="shared" si="10"/>
        <v>3</v>
      </c>
      <c r="AY39" s="22"/>
      <c r="AZ39" s="46">
        <f t="shared" si="6"/>
        <v>0.7142857142857143</v>
      </c>
      <c r="BA39" s="22" t="str">
        <f t="shared" si="11"/>
        <v>MEDIUM HIGH</v>
      </c>
      <c r="BB39" s="22">
        <v>2</v>
      </c>
      <c r="BC39" s="22">
        <f t="shared" si="18"/>
        <v>12</v>
      </c>
      <c r="BD39" s="29" t="str">
        <f t="shared" si="12"/>
        <v>LOW RISK</v>
      </c>
      <c r="BE39" s="47"/>
      <c r="BF39" s="47"/>
      <c r="BG39" s="47"/>
      <c r="BH39" s="47"/>
      <c r="BI39" s="47"/>
      <c r="BJ39" s="47"/>
      <c r="BK39" s="47"/>
      <c r="BL39" s="47"/>
      <c r="BM39" s="47"/>
      <c r="BN39" s="47"/>
      <c r="BO39" s="47"/>
      <c r="BP39" s="47"/>
      <c r="BQ39" s="47"/>
      <c r="BR39" s="48"/>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TW39" s="22"/>
      <c r="TX39" s="22"/>
      <c r="TY39" s="22"/>
      <c r="TZ39" s="22"/>
      <c r="UA39" s="22"/>
      <c r="UB39" s="22"/>
      <c r="UC39" s="22"/>
      <c r="UD39" s="22"/>
      <c r="UE39" s="22"/>
      <c r="UF39" s="22"/>
      <c r="UG39" s="22"/>
      <c r="UH39" s="22"/>
      <c r="UI39" s="22"/>
      <c r="UJ39" s="22"/>
      <c r="UK39" s="22"/>
      <c r="UL39" s="22"/>
      <c r="UM39" s="22"/>
      <c r="UN39" s="22"/>
      <c r="UO39" s="22"/>
      <c r="UP39" s="22"/>
      <c r="UQ39" s="22"/>
      <c r="UR39" s="22"/>
      <c r="US39" s="22"/>
      <c r="UT39" s="22"/>
      <c r="UU39" s="22"/>
      <c r="UV39" s="22"/>
      <c r="UW39" s="22"/>
      <c r="UX39" s="22"/>
      <c r="UY39" s="22"/>
      <c r="UZ39" s="22"/>
      <c r="VA39" s="22"/>
      <c r="VB39" s="22"/>
      <c r="VC39" s="22"/>
      <c r="VD39" s="22"/>
      <c r="VE39" s="22"/>
      <c r="VF39" s="22"/>
      <c r="VG39" s="22"/>
      <c r="VH39" s="22"/>
      <c r="VI39" s="22"/>
      <c r="VJ39" s="22"/>
      <c r="VK39" s="22"/>
      <c r="VL39" s="22"/>
      <c r="VM39" s="22"/>
      <c r="VN39" s="22"/>
      <c r="VO39" s="22"/>
      <c r="VP39" s="22"/>
      <c r="VQ39" s="22"/>
      <c r="VR39" s="22"/>
      <c r="VS39" s="22"/>
      <c r="VT39" s="22"/>
      <c r="VU39" s="22"/>
      <c r="VV39" s="22"/>
      <c r="VW39" s="22"/>
      <c r="VX39" s="22"/>
      <c r="VY39" s="22"/>
      <c r="VZ39" s="22"/>
      <c r="WA39" s="22"/>
      <c r="WB39" s="22"/>
      <c r="WC39" s="22"/>
      <c r="WD39" s="22"/>
      <c r="WE39" s="22"/>
      <c r="WF39" s="22"/>
      <c r="WG39" s="22"/>
      <c r="WH39" s="22"/>
      <c r="WI39" s="22"/>
      <c r="WJ39" s="22"/>
      <c r="WK39" s="22"/>
      <c r="WL39" s="22"/>
      <c r="WM39" s="22"/>
      <c r="WN39" s="22"/>
      <c r="WO39" s="22"/>
      <c r="WP39" s="22"/>
      <c r="WQ39" s="22"/>
      <c r="WR39" s="22"/>
      <c r="WS39" s="22"/>
      <c r="WT39" s="22"/>
      <c r="WU39" s="22"/>
      <c r="WV39" s="22"/>
      <c r="WW39" s="22"/>
      <c r="WX39" s="22"/>
      <c r="WY39" s="22"/>
      <c r="WZ39" s="22"/>
      <c r="XA39" s="22"/>
      <c r="XB39" s="22"/>
      <c r="XC39" s="22"/>
      <c r="XD39" s="22"/>
      <c r="XE39" s="22"/>
      <c r="XF39" s="22"/>
      <c r="XG39" s="22"/>
      <c r="XH39" s="22"/>
      <c r="XI39" s="22"/>
      <c r="XJ39" s="22"/>
      <c r="XK39" s="22"/>
      <c r="XL39" s="22"/>
      <c r="XM39" s="22"/>
      <c r="XN39" s="22"/>
      <c r="XO39" s="22"/>
      <c r="XP39" s="22"/>
      <c r="XQ39" s="22"/>
      <c r="XR39" s="22"/>
      <c r="XS39" s="22"/>
      <c r="XT39" s="22"/>
      <c r="XU39" s="22"/>
      <c r="XV39" s="22"/>
      <c r="XW39" s="22"/>
      <c r="XX39" s="22"/>
      <c r="XY39" s="22"/>
      <c r="XZ39" s="22"/>
      <c r="YA39" s="22"/>
      <c r="YB39" s="22"/>
      <c r="YC39" s="22"/>
      <c r="YD39" s="22"/>
      <c r="YE39" s="22"/>
      <c r="YF39" s="22"/>
      <c r="YG39" s="22"/>
      <c r="YH39" s="22"/>
      <c r="YI39" s="22"/>
      <c r="YJ39" s="22"/>
      <c r="YK39" s="22"/>
      <c r="YL39" s="22"/>
      <c r="YM39" s="22"/>
      <c r="YN39" s="22"/>
      <c r="YO39" s="22"/>
      <c r="YP39" s="22"/>
      <c r="YQ39" s="22"/>
      <c r="YR39" s="22"/>
      <c r="YS39" s="22"/>
      <c r="YT39" s="22"/>
      <c r="YU39" s="22"/>
      <c r="YV39" s="22"/>
      <c r="YW39" s="22"/>
      <c r="YX39" s="22"/>
      <c r="YY39" s="22"/>
      <c r="YZ39" s="22"/>
      <c r="ZA39" s="22"/>
      <c r="ZB39" s="22"/>
      <c r="ZC39" s="22"/>
      <c r="ZD39" s="22"/>
      <c r="ZE39" s="22"/>
      <c r="ZF39" s="22"/>
      <c r="ZG39" s="22"/>
      <c r="ZH39" s="22"/>
      <c r="ZI39" s="22"/>
      <c r="ZJ39" s="22"/>
      <c r="ZK39" s="22"/>
      <c r="ZL39" s="22"/>
      <c r="ZM39" s="22"/>
      <c r="ZN39" s="22"/>
      <c r="ZO39" s="22"/>
      <c r="ZP39" s="22"/>
      <c r="ZQ39" s="22"/>
      <c r="ZR39" s="22"/>
      <c r="ZS39" s="22"/>
      <c r="ZT39" s="22"/>
      <c r="ZU39" s="22"/>
      <c r="ZV39" s="22"/>
      <c r="ZW39" s="22"/>
      <c r="ZX39" s="22"/>
      <c r="ZY39" s="22"/>
      <c r="ZZ39" s="22"/>
      <c r="AAA39" s="22"/>
      <c r="AAB39" s="22"/>
      <c r="AAC39" s="22"/>
      <c r="AAD39" s="22"/>
      <c r="AAE39" s="22"/>
      <c r="AAF39" s="22"/>
    </row>
    <row r="40" spans="1:708" ht="47.25" customHeight="1">
      <c r="A40" s="22"/>
      <c r="B40" s="23" t="s">
        <v>72</v>
      </c>
      <c r="C40" s="23">
        <v>6</v>
      </c>
      <c r="D40" s="22"/>
      <c r="E40" s="22" t="s">
        <v>86</v>
      </c>
      <c r="F40" s="22" t="s">
        <v>141</v>
      </c>
      <c r="G40" s="24">
        <v>5276.75</v>
      </c>
      <c r="H40" s="25">
        <v>2507</v>
      </c>
      <c r="I40" s="26">
        <f t="shared" si="0"/>
        <v>0.47510304638271661</v>
      </c>
      <c r="J40" s="24">
        <v>757.22199999999998</v>
      </c>
      <c r="K40" s="27">
        <v>359.75799999999998</v>
      </c>
      <c r="L40" s="28">
        <f t="shared" si="1"/>
        <v>0.14350139609094534</v>
      </c>
      <c r="M40" s="23">
        <v>2</v>
      </c>
      <c r="N40" s="29"/>
      <c r="O40" s="30">
        <v>0.16207455429497569</v>
      </c>
      <c r="P40" s="23">
        <v>1</v>
      </c>
      <c r="Q40" s="23">
        <v>262</v>
      </c>
      <c r="R40" s="23">
        <v>98</v>
      </c>
      <c r="S40" s="31">
        <f t="shared" si="13"/>
        <v>0.37404580152671757</v>
      </c>
      <c r="T40" s="23">
        <v>4</v>
      </c>
      <c r="U40" s="23">
        <v>691</v>
      </c>
      <c r="V40" s="32">
        <f t="shared" si="14"/>
        <v>0.27562824092540883</v>
      </c>
      <c r="W40" s="23">
        <v>3</v>
      </c>
      <c r="X40" s="22">
        <v>163</v>
      </c>
      <c r="Y40" s="34">
        <f t="shared" si="15"/>
        <v>6.5017949740725972E-2</v>
      </c>
      <c r="Z40" s="23">
        <v>2</v>
      </c>
      <c r="AA40" s="35">
        <v>7</v>
      </c>
      <c r="AB40" s="36">
        <f t="shared" si="16"/>
        <v>2.7921818907060232E-3</v>
      </c>
      <c r="AC40" s="23">
        <v>1</v>
      </c>
      <c r="AD40" s="37">
        <v>0.45</v>
      </c>
      <c r="AE40" s="23">
        <v>4</v>
      </c>
      <c r="AF40" s="38">
        <v>5.0000000000000001E-3</v>
      </c>
      <c r="AG40" s="23">
        <v>1</v>
      </c>
      <c r="AH40" s="23">
        <f t="shared" si="8"/>
        <v>2.2857142857142856</v>
      </c>
      <c r="AI40" s="22"/>
      <c r="AJ40" s="22">
        <f t="shared" si="17"/>
        <v>2.1428571428571428</v>
      </c>
      <c r="AK40" s="29" t="str">
        <f t="shared" si="9"/>
        <v>MEDIUM HIGH</v>
      </c>
      <c r="AL40" s="40" t="s">
        <v>75</v>
      </c>
      <c r="AM40" s="41">
        <v>2</v>
      </c>
      <c r="AN40" s="42" t="s">
        <v>76</v>
      </c>
      <c r="AO40" s="43">
        <v>2</v>
      </c>
      <c r="AP40" s="40" t="s">
        <v>122</v>
      </c>
      <c r="AQ40" s="43">
        <v>3</v>
      </c>
      <c r="AR40" s="40" t="s">
        <v>78</v>
      </c>
      <c r="AS40" s="41">
        <v>3</v>
      </c>
      <c r="AT40" s="40" t="s">
        <v>79</v>
      </c>
      <c r="AU40" s="41">
        <v>4</v>
      </c>
      <c r="AV40" s="44" t="s">
        <v>80</v>
      </c>
      <c r="AW40" s="45">
        <v>4</v>
      </c>
      <c r="AX40" s="22">
        <f t="shared" si="10"/>
        <v>3</v>
      </c>
      <c r="AY40" s="22"/>
      <c r="AZ40" s="46">
        <f t="shared" si="6"/>
        <v>0.7142857142857143</v>
      </c>
      <c r="BA40" s="22" t="str">
        <f t="shared" si="11"/>
        <v>MEDIUM HIGH</v>
      </c>
      <c r="BB40" s="22">
        <v>2</v>
      </c>
      <c r="BC40" s="22">
        <f t="shared" si="18"/>
        <v>12</v>
      </c>
      <c r="BD40" s="29" t="str">
        <f t="shared" si="12"/>
        <v>LOW RISK</v>
      </c>
      <c r="BE40" s="47"/>
      <c r="BF40" s="47"/>
      <c r="BG40" s="47"/>
      <c r="BH40" s="47"/>
      <c r="BI40" s="47"/>
      <c r="BJ40" s="47"/>
      <c r="BK40" s="47"/>
      <c r="BL40" s="47"/>
      <c r="BM40" s="47"/>
      <c r="BN40" s="47"/>
      <c r="BO40" s="47"/>
      <c r="BP40" s="47"/>
      <c r="BQ40" s="47"/>
      <c r="BR40" s="48"/>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c r="QE40" s="22"/>
      <c r="QF40" s="22"/>
      <c r="QG40" s="22"/>
      <c r="QH40" s="22"/>
      <c r="QI40" s="22"/>
      <c r="QJ40" s="22"/>
      <c r="QK40" s="22"/>
      <c r="QL40" s="22"/>
      <c r="QM40" s="22"/>
      <c r="QN40" s="22"/>
      <c r="QO40" s="22"/>
      <c r="QP40" s="22"/>
      <c r="QQ40" s="22"/>
      <c r="QR40" s="22"/>
      <c r="QS40" s="22"/>
      <c r="QT40" s="22"/>
      <c r="QU40" s="22"/>
      <c r="QV40" s="22"/>
      <c r="QW40" s="22"/>
      <c r="QX40" s="22"/>
      <c r="QY40" s="22"/>
      <c r="QZ40" s="22"/>
      <c r="RA40" s="22"/>
      <c r="RB40" s="22"/>
      <c r="RC40" s="22"/>
      <c r="RD40" s="22"/>
      <c r="RE40" s="22"/>
      <c r="RF40" s="22"/>
      <c r="RG40" s="22"/>
      <c r="RH40" s="22"/>
      <c r="RI40" s="22"/>
      <c r="RJ40" s="22"/>
      <c r="RK40" s="22"/>
      <c r="RL40" s="22"/>
      <c r="RM40" s="22"/>
      <c r="RN40" s="22"/>
      <c r="RO40" s="22"/>
      <c r="RP40" s="22"/>
      <c r="RQ40" s="22"/>
      <c r="RR40" s="22"/>
      <c r="RS40" s="22"/>
      <c r="RT40" s="22"/>
      <c r="RU40" s="22"/>
      <c r="RV40" s="22"/>
      <c r="RW40" s="22"/>
      <c r="RX40" s="22"/>
      <c r="RY40" s="22"/>
      <c r="RZ40" s="22"/>
      <c r="SA40" s="22"/>
      <c r="SB40" s="22"/>
      <c r="SC40" s="22"/>
      <c r="SD40" s="22"/>
      <c r="SE40" s="22"/>
      <c r="SF40" s="22"/>
      <c r="SG40" s="22"/>
      <c r="SH40" s="22"/>
      <c r="SI40" s="22"/>
      <c r="SJ40" s="22"/>
      <c r="SK40" s="22"/>
      <c r="SL40" s="22"/>
      <c r="SM40" s="22"/>
      <c r="SN40" s="22"/>
      <c r="SO40" s="22"/>
      <c r="SP40" s="22"/>
      <c r="SQ40" s="22"/>
      <c r="SR40" s="22"/>
      <c r="SS40" s="22"/>
      <c r="ST40" s="22"/>
      <c r="SU40" s="22"/>
      <c r="SV40" s="22"/>
      <c r="SW40" s="22"/>
      <c r="SX40" s="22"/>
      <c r="SY40" s="22"/>
      <c r="SZ40" s="22"/>
      <c r="TA40" s="22"/>
      <c r="TB40" s="22"/>
      <c r="TC40" s="22"/>
      <c r="TD40" s="22"/>
      <c r="TE40" s="22"/>
      <c r="TF40" s="22"/>
      <c r="TG40" s="22"/>
      <c r="TH40" s="22"/>
      <c r="TI40" s="22"/>
      <c r="TJ40" s="22"/>
      <c r="TK40" s="22"/>
      <c r="TL40" s="22"/>
      <c r="TM40" s="22"/>
      <c r="TN40" s="22"/>
      <c r="TO40" s="22"/>
      <c r="TP40" s="22"/>
      <c r="TQ40" s="22"/>
      <c r="TR40" s="22"/>
      <c r="TS40" s="22"/>
      <c r="TT40" s="22"/>
      <c r="TU40" s="22"/>
      <c r="TV40" s="22"/>
      <c r="TW40" s="22"/>
      <c r="TX40" s="22"/>
      <c r="TY40" s="22"/>
      <c r="TZ40" s="22"/>
      <c r="UA40" s="22"/>
      <c r="UB40" s="22"/>
      <c r="UC40" s="22"/>
      <c r="UD40" s="22"/>
      <c r="UE40" s="22"/>
      <c r="UF40" s="22"/>
      <c r="UG40" s="22"/>
      <c r="UH40" s="22"/>
      <c r="UI40" s="22"/>
      <c r="UJ40" s="22"/>
      <c r="UK40" s="22"/>
      <c r="UL40" s="22"/>
      <c r="UM40" s="22"/>
      <c r="UN40" s="22"/>
      <c r="UO40" s="22"/>
      <c r="UP40" s="22"/>
      <c r="UQ40" s="22"/>
      <c r="UR40" s="22"/>
      <c r="US40" s="22"/>
      <c r="UT40" s="22"/>
      <c r="UU40" s="22"/>
      <c r="UV40" s="22"/>
      <c r="UW40" s="22"/>
      <c r="UX40" s="22"/>
      <c r="UY40" s="22"/>
      <c r="UZ40" s="22"/>
      <c r="VA40" s="22"/>
      <c r="VB40" s="22"/>
      <c r="VC40" s="22"/>
      <c r="VD40" s="22"/>
      <c r="VE40" s="22"/>
      <c r="VF40" s="22"/>
      <c r="VG40" s="22"/>
      <c r="VH40" s="22"/>
      <c r="VI40" s="22"/>
      <c r="VJ40" s="22"/>
      <c r="VK40" s="22"/>
      <c r="VL40" s="22"/>
      <c r="VM40" s="22"/>
      <c r="VN40" s="22"/>
      <c r="VO40" s="22"/>
      <c r="VP40" s="22"/>
      <c r="VQ40" s="22"/>
      <c r="VR40" s="22"/>
      <c r="VS40" s="22"/>
      <c r="VT40" s="22"/>
      <c r="VU40" s="22"/>
      <c r="VV40" s="22"/>
      <c r="VW40" s="22"/>
      <c r="VX40" s="22"/>
      <c r="VY40" s="22"/>
      <c r="VZ40" s="22"/>
      <c r="WA40" s="22"/>
      <c r="WB40" s="22"/>
      <c r="WC40" s="22"/>
      <c r="WD40" s="22"/>
      <c r="WE40" s="22"/>
      <c r="WF40" s="22"/>
      <c r="WG40" s="22"/>
      <c r="WH40" s="22"/>
      <c r="WI40" s="22"/>
      <c r="WJ40" s="22"/>
      <c r="WK40" s="22"/>
      <c r="WL40" s="22"/>
      <c r="WM40" s="22"/>
      <c r="WN40" s="22"/>
      <c r="WO40" s="22"/>
      <c r="WP40" s="22"/>
      <c r="WQ40" s="22"/>
      <c r="WR40" s="22"/>
      <c r="WS40" s="22"/>
      <c r="WT40" s="22"/>
      <c r="WU40" s="22"/>
      <c r="WV40" s="22"/>
      <c r="WW40" s="22"/>
      <c r="WX40" s="22"/>
      <c r="WY40" s="22"/>
      <c r="WZ40" s="22"/>
      <c r="XA40" s="22"/>
      <c r="XB40" s="22"/>
      <c r="XC40" s="22"/>
      <c r="XD40" s="22"/>
      <c r="XE40" s="22"/>
      <c r="XF40" s="22"/>
      <c r="XG40" s="22"/>
      <c r="XH40" s="22"/>
      <c r="XI40" s="22"/>
      <c r="XJ40" s="22"/>
      <c r="XK40" s="22"/>
      <c r="XL40" s="22"/>
      <c r="XM40" s="22"/>
      <c r="XN40" s="22"/>
      <c r="XO40" s="22"/>
      <c r="XP40" s="22"/>
      <c r="XQ40" s="22"/>
      <c r="XR40" s="22"/>
      <c r="XS40" s="22"/>
      <c r="XT40" s="22"/>
      <c r="XU40" s="22"/>
      <c r="XV40" s="22"/>
      <c r="XW40" s="22"/>
      <c r="XX40" s="22"/>
      <c r="XY40" s="22"/>
      <c r="XZ40" s="22"/>
      <c r="YA40" s="22"/>
      <c r="YB40" s="22"/>
      <c r="YC40" s="22"/>
      <c r="YD40" s="22"/>
      <c r="YE40" s="22"/>
      <c r="YF40" s="22"/>
      <c r="YG40" s="22"/>
      <c r="YH40" s="22"/>
      <c r="YI40" s="22"/>
      <c r="YJ40" s="22"/>
      <c r="YK40" s="22"/>
      <c r="YL40" s="22"/>
      <c r="YM40" s="22"/>
      <c r="YN40" s="22"/>
      <c r="YO40" s="22"/>
      <c r="YP40" s="22"/>
      <c r="YQ40" s="22"/>
      <c r="YR40" s="22"/>
      <c r="YS40" s="22"/>
      <c r="YT40" s="22"/>
      <c r="YU40" s="22"/>
      <c r="YV40" s="22"/>
      <c r="YW40" s="22"/>
      <c r="YX40" s="22"/>
      <c r="YY40" s="22"/>
      <c r="YZ40" s="22"/>
      <c r="ZA40" s="22"/>
      <c r="ZB40" s="22"/>
      <c r="ZC40" s="22"/>
      <c r="ZD40" s="22"/>
      <c r="ZE40" s="22"/>
      <c r="ZF40" s="22"/>
      <c r="ZG40" s="22"/>
      <c r="ZH40" s="22"/>
      <c r="ZI40" s="22"/>
      <c r="ZJ40" s="22"/>
      <c r="ZK40" s="22"/>
      <c r="ZL40" s="22"/>
      <c r="ZM40" s="22"/>
      <c r="ZN40" s="22"/>
      <c r="ZO40" s="22"/>
      <c r="ZP40" s="22"/>
      <c r="ZQ40" s="22"/>
      <c r="ZR40" s="22"/>
      <c r="ZS40" s="22"/>
      <c r="ZT40" s="22"/>
      <c r="ZU40" s="22"/>
      <c r="ZV40" s="22"/>
      <c r="ZW40" s="22"/>
      <c r="ZX40" s="22"/>
      <c r="ZY40" s="22"/>
      <c r="ZZ40" s="22"/>
      <c r="AAA40" s="22"/>
      <c r="AAB40" s="22"/>
      <c r="AAC40" s="22"/>
      <c r="AAD40" s="22"/>
      <c r="AAE40" s="22"/>
      <c r="AAF40" s="22"/>
    </row>
    <row r="41" spans="1:708" ht="47.25" customHeight="1">
      <c r="A41" s="22"/>
      <c r="B41" s="23" t="s">
        <v>72</v>
      </c>
      <c r="C41" s="23">
        <v>6</v>
      </c>
      <c r="D41" s="22"/>
      <c r="E41" s="22" t="s">
        <v>73</v>
      </c>
      <c r="F41" s="22" t="s">
        <v>142</v>
      </c>
      <c r="G41" s="24">
        <v>44.550600000000003</v>
      </c>
      <c r="H41" s="25">
        <v>4798</v>
      </c>
      <c r="I41" s="26">
        <f t="shared" si="0"/>
        <v>107.69776389094646</v>
      </c>
      <c r="J41" s="24">
        <v>44.550600000000003</v>
      </c>
      <c r="K41" s="27">
        <v>4798.01</v>
      </c>
      <c r="L41" s="28">
        <f t="shared" si="1"/>
        <v>1.0000020842017507</v>
      </c>
      <c r="M41" s="23">
        <v>5</v>
      </c>
      <c r="N41" s="29"/>
      <c r="O41" s="30">
        <v>1.3157894736842104</v>
      </c>
      <c r="P41" s="23">
        <v>1</v>
      </c>
      <c r="Q41" s="23">
        <v>332</v>
      </c>
      <c r="R41" s="23">
        <v>101</v>
      </c>
      <c r="S41" s="31">
        <f t="shared" si="13"/>
        <v>0.30421686746987953</v>
      </c>
      <c r="T41" s="23">
        <v>4</v>
      </c>
      <c r="U41" s="23">
        <v>941</v>
      </c>
      <c r="V41" s="32">
        <f t="shared" si="14"/>
        <v>0.19612338474364319</v>
      </c>
      <c r="W41" s="23">
        <v>3</v>
      </c>
      <c r="X41" s="22">
        <v>277</v>
      </c>
      <c r="Y41" s="34">
        <f t="shared" si="15"/>
        <v>5.7732388495206337E-2</v>
      </c>
      <c r="Z41" s="23">
        <v>2</v>
      </c>
      <c r="AA41" s="35">
        <v>40</v>
      </c>
      <c r="AB41" s="36">
        <f t="shared" si="16"/>
        <v>8.3368070029178828E-3</v>
      </c>
      <c r="AC41" s="23">
        <v>1</v>
      </c>
      <c r="AD41" s="37">
        <v>0.65</v>
      </c>
      <c r="AE41" s="23">
        <v>5</v>
      </c>
      <c r="AF41" s="38">
        <v>5.0000000000000001E-3</v>
      </c>
      <c r="AG41" s="23">
        <v>1</v>
      </c>
      <c r="AH41" s="23">
        <f t="shared" si="8"/>
        <v>2.4285714285714284</v>
      </c>
      <c r="AI41" s="22"/>
      <c r="AJ41" s="22">
        <f t="shared" si="17"/>
        <v>3.7142857142857144</v>
      </c>
      <c r="AK41" s="29" t="str">
        <f t="shared" si="9"/>
        <v>MEDIUM HIGH</v>
      </c>
      <c r="AL41" s="40" t="s">
        <v>75</v>
      </c>
      <c r="AM41" s="41">
        <v>2</v>
      </c>
      <c r="AN41" s="42" t="s">
        <v>76</v>
      </c>
      <c r="AO41" s="43">
        <v>2</v>
      </c>
      <c r="AP41" s="40" t="s">
        <v>143</v>
      </c>
      <c r="AQ41" s="43">
        <v>3</v>
      </c>
      <c r="AR41" s="40" t="s">
        <v>78</v>
      </c>
      <c r="AS41" s="41">
        <v>3</v>
      </c>
      <c r="AT41" s="40" t="s">
        <v>79</v>
      </c>
      <c r="AU41" s="41">
        <v>4</v>
      </c>
      <c r="AV41" s="44" t="s">
        <v>80</v>
      </c>
      <c r="AW41" s="45">
        <v>4</v>
      </c>
      <c r="AX41" s="22">
        <f t="shared" si="10"/>
        <v>3</v>
      </c>
      <c r="AY41" s="22"/>
      <c r="AZ41" s="46">
        <f t="shared" si="6"/>
        <v>1.2380952380952381</v>
      </c>
      <c r="BA41" s="22" t="str">
        <f t="shared" si="11"/>
        <v>MEDIUM HIGH</v>
      </c>
      <c r="BB41" s="22">
        <v>3</v>
      </c>
      <c r="BC41" s="22">
        <f t="shared" si="18"/>
        <v>18</v>
      </c>
      <c r="BD41" s="29" t="str">
        <f t="shared" si="12"/>
        <v>LOW RISK</v>
      </c>
      <c r="BE41" s="47"/>
      <c r="BF41" s="47"/>
      <c r="BG41" s="47"/>
      <c r="BH41" s="47"/>
      <c r="BI41" s="47"/>
      <c r="BJ41" s="47"/>
      <c r="BK41" s="47"/>
      <c r="BL41" s="47"/>
      <c r="BM41" s="47"/>
      <c r="BN41" s="47"/>
      <c r="BO41" s="47"/>
      <c r="BP41" s="47"/>
      <c r="BQ41" s="47"/>
      <c r="BR41" s="48"/>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2"/>
      <c r="KR41" s="22"/>
      <c r="KS41" s="22"/>
      <c r="KT41" s="22"/>
      <c r="KU41" s="22"/>
      <c r="KV41" s="22"/>
      <c r="KW41" s="22"/>
      <c r="KX41" s="22"/>
      <c r="KY41" s="22"/>
      <c r="KZ41" s="22"/>
      <c r="LA41" s="22"/>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2"/>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c r="QE41" s="22"/>
      <c r="QF41" s="22"/>
      <c r="QG41" s="22"/>
      <c r="QH41" s="22"/>
      <c r="QI41" s="22"/>
      <c r="QJ41" s="22"/>
      <c r="QK41" s="22"/>
      <c r="QL41" s="22"/>
      <c r="QM41" s="22"/>
      <c r="QN41" s="22"/>
      <c r="QO41" s="22"/>
      <c r="QP41" s="22"/>
      <c r="QQ41" s="22"/>
      <c r="QR41" s="22"/>
      <c r="QS41" s="22"/>
      <c r="QT41" s="22"/>
      <c r="QU41" s="22"/>
      <c r="QV41" s="22"/>
      <c r="QW41" s="22"/>
      <c r="QX41" s="22"/>
      <c r="QY41" s="22"/>
      <c r="QZ41" s="22"/>
      <c r="RA41" s="22"/>
      <c r="RB41" s="22"/>
      <c r="RC41" s="22"/>
      <c r="RD41" s="22"/>
      <c r="RE41" s="22"/>
      <c r="RF41" s="22"/>
      <c r="RG41" s="22"/>
      <c r="RH41" s="22"/>
      <c r="RI41" s="22"/>
      <c r="RJ41" s="22"/>
      <c r="RK41" s="22"/>
      <c r="RL41" s="22"/>
      <c r="RM41" s="22"/>
      <c r="RN41" s="22"/>
      <c r="RO41" s="22"/>
      <c r="RP41" s="22"/>
      <c r="RQ41" s="22"/>
      <c r="RR41" s="22"/>
      <c r="RS41" s="22"/>
      <c r="RT41" s="22"/>
      <c r="RU41" s="22"/>
      <c r="RV41" s="22"/>
      <c r="RW41" s="22"/>
      <c r="RX41" s="22"/>
      <c r="RY41" s="22"/>
      <c r="RZ41" s="22"/>
      <c r="SA41" s="22"/>
      <c r="SB41" s="22"/>
      <c r="SC41" s="22"/>
      <c r="SD41" s="22"/>
      <c r="SE41" s="22"/>
      <c r="SF41" s="22"/>
      <c r="SG41" s="22"/>
      <c r="SH41" s="22"/>
      <c r="SI41" s="22"/>
      <c r="SJ41" s="22"/>
      <c r="SK41" s="22"/>
      <c r="SL41" s="22"/>
      <c r="SM41" s="22"/>
      <c r="SN41" s="22"/>
      <c r="SO41" s="22"/>
      <c r="SP41" s="22"/>
      <c r="SQ41" s="22"/>
      <c r="SR41" s="22"/>
      <c r="SS41" s="22"/>
      <c r="ST41" s="22"/>
      <c r="SU41" s="22"/>
      <c r="SV41" s="22"/>
      <c r="SW41" s="22"/>
      <c r="SX41" s="22"/>
      <c r="SY41" s="22"/>
      <c r="SZ41" s="22"/>
      <c r="TA41" s="22"/>
      <c r="TB41" s="22"/>
      <c r="TC41" s="22"/>
      <c r="TD41" s="22"/>
      <c r="TE41" s="22"/>
      <c r="TF41" s="22"/>
      <c r="TG41" s="22"/>
      <c r="TH41" s="22"/>
      <c r="TI41" s="22"/>
      <c r="TJ41" s="22"/>
      <c r="TK41" s="22"/>
      <c r="TL41" s="22"/>
      <c r="TM41" s="22"/>
      <c r="TN41" s="22"/>
      <c r="TO41" s="22"/>
      <c r="TP41" s="22"/>
      <c r="TQ41" s="22"/>
      <c r="TR41" s="22"/>
      <c r="TS41" s="22"/>
      <c r="TT41" s="22"/>
      <c r="TU41" s="22"/>
      <c r="TV41" s="22"/>
      <c r="TW41" s="22"/>
      <c r="TX41" s="22"/>
      <c r="TY41" s="22"/>
      <c r="TZ41" s="22"/>
      <c r="UA41" s="22"/>
      <c r="UB41" s="22"/>
      <c r="UC41" s="22"/>
      <c r="UD41" s="22"/>
      <c r="UE41" s="22"/>
      <c r="UF41" s="22"/>
      <c r="UG41" s="22"/>
      <c r="UH41" s="22"/>
      <c r="UI41" s="22"/>
      <c r="UJ41" s="22"/>
      <c r="UK41" s="22"/>
      <c r="UL41" s="22"/>
      <c r="UM41" s="22"/>
      <c r="UN41" s="22"/>
      <c r="UO41" s="22"/>
      <c r="UP41" s="22"/>
      <c r="UQ41" s="22"/>
      <c r="UR41" s="22"/>
      <c r="US41" s="22"/>
      <c r="UT41" s="22"/>
      <c r="UU41" s="22"/>
      <c r="UV41" s="22"/>
      <c r="UW41" s="22"/>
      <c r="UX41" s="22"/>
      <c r="UY41" s="22"/>
      <c r="UZ41" s="22"/>
      <c r="VA41" s="22"/>
      <c r="VB41" s="22"/>
      <c r="VC41" s="22"/>
      <c r="VD41" s="22"/>
      <c r="VE41" s="22"/>
      <c r="VF41" s="22"/>
      <c r="VG41" s="22"/>
      <c r="VH41" s="22"/>
      <c r="VI41" s="22"/>
      <c r="VJ41" s="22"/>
      <c r="VK41" s="22"/>
      <c r="VL41" s="22"/>
      <c r="VM41" s="22"/>
      <c r="VN41" s="22"/>
      <c r="VO41" s="22"/>
      <c r="VP41" s="22"/>
      <c r="VQ41" s="22"/>
      <c r="VR41" s="22"/>
      <c r="VS41" s="22"/>
      <c r="VT41" s="22"/>
      <c r="VU41" s="22"/>
      <c r="VV41" s="22"/>
      <c r="VW41" s="22"/>
      <c r="VX41" s="22"/>
      <c r="VY41" s="22"/>
      <c r="VZ41" s="22"/>
      <c r="WA41" s="22"/>
      <c r="WB41" s="22"/>
      <c r="WC41" s="22"/>
      <c r="WD41" s="22"/>
      <c r="WE41" s="22"/>
      <c r="WF41" s="22"/>
      <c r="WG41" s="22"/>
      <c r="WH41" s="22"/>
      <c r="WI41" s="22"/>
      <c r="WJ41" s="22"/>
      <c r="WK41" s="22"/>
      <c r="WL41" s="22"/>
      <c r="WM41" s="22"/>
      <c r="WN41" s="22"/>
      <c r="WO41" s="22"/>
      <c r="WP41" s="22"/>
      <c r="WQ41" s="22"/>
      <c r="WR41" s="22"/>
      <c r="WS41" s="22"/>
      <c r="WT41" s="22"/>
      <c r="WU41" s="22"/>
      <c r="WV41" s="22"/>
      <c r="WW41" s="22"/>
      <c r="WX41" s="22"/>
      <c r="WY41" s="22"/>
      <c r="WZ41" s="22"/>
      <c r="XA41" s="22"/>
      <c r="XB41" s="22"/>
      <c r="XC41" s="22"/>
      <c r="XD41" s="22"/>
      <c r="XE41" s="22"/>
      <c r="XF41" s="22"/>
      <c r="XG41" s="22"/>
      <c r="XH41" s="22"/>
      <c r="XI41" s="22"/>
      <c r="XJ41" s="22"/>
      <c r="XK41" s="22"/>
      <c r="XL41" s="22"/>
      <c r="XM41" s="22"/>
      <c r="XN41" s="22"/>
      <c r="XO41" s="22"/>
      <c r="XP41" s="22"/>
      <c r="XQ41" s="22"/>
      <c r="XR41" s="22"/>
      <c r="XS41" s="22"/>
      <c r="XT41" s="22"/>
      <c r="XU41" s="22"/>
      <c r="XV41" s="22"/>
      <c r="XW41" s="22"/>
      <c r="XX41" s="22"/>
      <c r="XY41" s="22"/>
      <c r="XZ41" s="22"/>
      <c r="YA41" s="22"/>
      <c r="YB41" s="22"/>
      <c r="YC41" s="22"/>
      <c r="YD41" s="22"/>
      <c r="YE41" s="22"/>
      <c r="YF41" s="22"/>
      <c r="YG41" s="22"/>
      <c r="YH41" s="22"/>
      <c r="YI41" s="22"/>
      <c r="YJ41" s="22"/>
      <c r="YK41" s="22"/>
      <c r="YL41" s="22"/>
      <c r="YM41" s="22"/>
      <c r="YN41" s="22"/>
      <c r="YO41" s="22"/>
      <c r="YP41" s="22"/>
      <c r="YQ41" s="22"/>
      <c r="YR41" s="22"/>
      <c r="YS41" s="22"/>
      <c r="YT41" s="22"/>
      <c r="YU41" s="22"/>
      <c r="YV41" s="22"/>
      <c r="YW41" s="22"/>
      <c r="YX41" s="22"/>
      <c r="YY41" s="22"/>
      <c r="YZ41" s="22"/>
      <c r="ZA41" s="22"/>
      <c r="ZB41" s="22"/>
      <c r="ZC41" s="22"/>
      <c r="ZD41" s="22"/>
      <c r="ZE41" s="22"/>
      <c r="ZF41" s="22"/>
      <c r="ZG41" s="22"/>
      <c r="ZH41" s="22"/>
      <c r="ZI41" s="22"/>
      <c r="ZJ41" s="22"/>
      <c r="ZK41" s="22"/>
      <c r="ZL41" s="22"/>
      <c r="ZM41" s="22"/>
      <c r="ZN41" s="22"/>
      <c r="ZO41" s="22"/>
      <c r="ZP41" s="22"/>
      <c r="ZQ41" s="22"/>
      <c r="ZR41" s="22"/>
      <c r="ZS41" s="22"/>
      <c r="ZT41" s="22"/>
      <c r="ZU41" s="22"/>
      <c r="ZV41" s="22"/>
      <c r="ZW41" s="22"/>
      <c r="ZX41" s="22"/>
      <c r="ZY41" s="22"/>
      <c r="ZZ41" s="22"/>
      <c r="AAA41" s="22"/>
      <c r="AAB41" s="22"/>
      <c r="AAC41" s="22"/>
      <c r="AAD41" s="22"/>
      <c r="AAE41" s="22"/>
      <c r="AAF41" s="22"/>
    </row>
    <row r="42" spans="1:708" ht="47.25" customHeight="1">
      <c r="A42" s="22"/>
      <c r="B42" s="23" t="s">
        <v>72</v>
      </c>
      <c r="C42" s="23">
        <v>6</v>
      </c>
      <c r="D42" s="22"/>
      <c r="E42" s="22" t="s">
        <v>81</v>
      </c>
      <c r="F42" s="22" t="s">
        <v>144</v>
      </c>
      <c r="G42" s="24">
        <v>796.73400000000004</v>
      </c>
      <c r="H42" s="25">
        <v>3097</v>
      </c>
      <c r="I42" s="26">
        <f t="shared" si="0"/>
        <v>3.8871191639869767</v>
      </c>
      <c r="J42" s="24">
        <v>591.41600000000005</v>
      </c>
      <c r="K42" s="27">
        <v>2298.9</v>
      </c>
      <c r="L42" s="28">
        <f t="shared" si="1"/>
        <v>0.74229899903132068</v>
      </c>
      <c r="M42" s="23">
        <v>5</v>
      </c>
      <c r="N42" s="29"/>
      <c r="O42" s="30">
        <v>0</v>
      </c>
      <c r="P42" s="23">
        <v>1</v>
      </c>
      <c r="Q42" s="23">
        <v>394</v>
      </c>
      <c r="R42" s="23">
        <v>158</v>
      </c>
      <c r="S42" s="31">
        <f t="shared" si="13"/>
        <v>0.40101522842639592</v>
      </c>
      <c r="T42" s="23">
        <v>4</v>
      </c>
      <c r="U42" s="23">
        <v>978</v>
      </c>
      <c r="V42" s="32">
        <f t="shared" si="14"/>
        <v>0.31578947368421051</v>
      </c>
      <c r="W42" s="23">
        <v>4</v>
      </c>
      <c r="X42" s="22">
        <v>158</v>
      </c>
      <c r="Y42" s="34">
        <f t="shared" si="15"/>
        <v>5.1017113335485954E-2</v>
      </c>
      <c r="Z42" s="23">
        <v>1</v>
      </c>
      <c r="AA42" s="35">
        <v>6</v>
      </c>
      <c r="AB42" s="36">
        <f t="shared" si="16"/>
        <v>1.9373587342589602E-3</v>
      </c>
      <c r="AC42" s="23">
        <v>1</v>
      </c>
      <c r="AD42" s="37">
        <v>0.45</v>
      </c>
      <c r="AE42" s="23">
        <v>4</v>
      </c>
      <c r="AF42" s="38">
        <v>5.0000000000000001E-3</v>
      </c>
      <c r="AG42" s="23">
        <v>1</v>
      </c>
      <c r="AH42" s="23">
        <f t="shared" si="8"/>
        <v>2.2857142857142856</v>
      </c>
      <c r="AI42" s="22"/>
      <c r="AJ42" s="22">
        <f t="shared" si="17"/>
        <v>3.6428571428571428</v>
      </c>
      <c r="AK42" s="29" t="str">
        <f t="shared" si="9"/>
        <v>HIGH</v>
      </c>
      <c r="AL42" s="40" t="s">
        <v>75</v>
      </c>
      <c r="AM42" s="41">
        <v>2</v>
      </c>
      <c r="AN42" s="42" t="s">
        <v>76</v>
      </c>
      <c r="AO42" s="43">
        <v>2</v>
      </c>
      <c r="AP42" s="40" t="s">
        <v>122</v>
      </c>
      <c r="AQ42" s="43">
        <v>3</v>
      </c>
      <c r="AR42" s="40" t="s">
        <v>78</v>
      </c>
      <c r="AS42" s="41">
        <v>3</v>
      </c>
      <c r="AT42" s="40" t="s">
        <v>79</v>
      </c>
      <c r="AU42" s="41">
        <v>4</v>
      </c>
      <c r="AV42" s="44" t="s">
        <v>80</v>
      </c>
      <c r="AW42" s="45">
        <v>4</v>
      </c>
      <c r="AX42" s="22">
        <f t="shared" si="10"/>
        <v>3</v>
      </c>
      <c r="AY42" s="22"/>
      <c r="AZ42" s="46">
        <f t="shared" si="6"/>
        <v>1.2142857142857142</v>
      </c>
      <c r="BA42" s="22" t="str">
        <f t="shared" si="11"/>
        <v>HIGH</v>
      </c>
      <c r="BB42" s="22">
        <v>3</v>
      </c>
      <c r="BC42" s="22">
        <f t="shared" si="18"/>
        <v>18</v>
      </c>
      <c r="BD42" s="29" t="str">
        <f t="shared" si="12"/>
        <v>LOW RISK</v>
      </c>
      <c r="BE42" s="47"/>
      <c r="BF42" s="47"/>
      <c r="BG42" s="47"/>
      <c r="BH42" s="47"/>
      <c r="BI42" s="47"/>
      <c r="BJ42" s="47"/>
      <c r="BK42" s="47"/>
      <c r="BL42" s="47"/>
      <c r="BM42" s="47"/>
      <c r="BN42" s="47"/>
      <c r="BO42" s="47"/>
      <c r="BP42" s="47"/>
      <c r="BQ42" s="47"/>
      <c r="BR42" s="48"/>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2"/>
      <c r="KR42" s="22"/>
      <c r="KS42" s="22"/>
      <c r="KT42" s="22"/>
      <c r="KU42" s="22"/>
      <c r="KV42" s="22"/>
      <c r="KW42" s="22"/>
      <c r="KX42" s="22"/>
      <c r="KY42" s="22"/>
      <c r="KZ42" s="22"/>
      <c r="LA42" s="22"/>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2"/>
      <c r="MU42" s="22"/>
      <c r="MV42" s="22"/>
      <c r="MW42" s="22"/>
      <c r="MX42" s="22"/>
      <c r="MY42" s="22"/>
      <c r="MZ42" s="22"/>
      <c r="NA42" s="22"/>
      <c r="NB42" s="22"/>
      <c r="NC42" s="22"/>
      <c r="ND42" s="22"/>
      <c r="NE42" s="22"/>
      <c r="NF42" s="22"/>
      <c r="NG42" s="22"/>
      <c r="NH42" s="22"/>
      <c r="NI42" s="22"/>
      <c r="NJ42" s="22"/>
      <c r="NK42" s="22"/>
      <c r="NL42" s="22"/>
      <c r="NM42" s="22"/>
      <c r="NN42" s="22"/>
      <c r="NO42" s="22"/>
      <c r="NP42" s="22"/>
      <c r="NQ42" s="22"/>
      <c r="NR42" s="22"/>
      <c r="NS42" s="22"/>
      <c r="NT42" s="22"/>
      <c r="NU42" s="22"/>
      <c r="NV42" s="22"/>
      <c r="NW42" s="22"/>
      <c r="NX42" s="22"/>
      <c r="NY42" s="22"/>
      <c r="NZ42" s="22"/>
      <c r="OA42" s="22"/>
      <c r="OB42" s="22"/>
      <c r="OC42" s="22"/>
      <c r="OD42" s="22"/>
      <c r="OE42" s="22"/>
      <c r="OF42" s="22"/>
      <c r="OG42" s="22"/>
      <c r="OH42" s="22"/>
      <c r="OI42" s="22"/>
      <c r="OJ42" s="22"/>
      <c r="OK42" s="22"/>
      <c r="OL42" s="22"/>
      <c r="OM42" s="22"/>
      <c r="ON42" s="22"/>
      <c r="OO42" s="22"/>
      <c r="OP42" s="22"/>
      <c r="OQ42" s="22"/>
      <c r="OR42" s="22"/>
      <c r="OS42" s="22"/>
      <c r="OT42" s="22"/>
      <c r="OU42" s="22"/>
      <c r="OV42" s="22"/>
      <c r="OW42" s="22"/>
      <c r="OX42" s="22"/>
      <c r="OY42" s="22"/>
      <c r="OZ42" s="22"/>
      <c r="PA42" s="22"/>
      <c r="PB42" s="22"/>
      <c r="PC42" s="22"/>
      <c r="PD42" s="22"/>
      <c r="PE42" s="22"/>
      <c r="PF42" s="22"/>
      <c r="PG42" s="22"/>
      <c r="PH42" s="22"/>
      <c r="PI42" s="22"/>
      <c r="PJ42" s="22"/>
      <c r="PK42" s="22"/>
      <c r="PL42" s="22"/>
      <c r="PM42" s="22"/>
      <c r="PN42" s="22"/>
      <c r="PO42" s="22"/>
      <c r="PP42" s="22"/>
      <c r="PQ42" s="22"/>
      <c r="PR42" s="22"/>
      <c r="PS42" s="22"/>
      <c r="PT42" s="22"/>
      <c r="PU42" s="22"/>
      <c r="PV42" s="22"/>
      <c r="PW42" s="22"/>
      <c r="PX42" s="22"/>
      <c r="PY42" s="22"/>
      <c r="PZ42" s="22"/>
      <c r="QA42" s="22"/>
      <c r="QB42" s="22"/>
      <c r="QC42" s="22"/>
      <c r="QD42" s="22"/>
      <c r="QE42" s="22"/>
      <c r="QF42" s="22"/>
      <c r="QG42" s="22"/>
      <c r="QH42" s="22"/>
      <c r="QI42" s="22"/>
      <c r="QJ42" s="22"/>
      <c r="QK42" s="22"/>
      <c r="QL42" s="22"/>
      <c r="QM42" s="22"/>
      <c r="QN42" s="22"/>
      <c r="QO42" s="22"/>
      <c r="QP42" s="22"/>
      <c r="QQ42" s="22"/>
      <c r="QR42" s="22"/>
      <c r="QS42" s="22"/>
      <c r="QT42" s="22"/>
      <c r="QU42" s="22"/>
      <c r="QV42" s="22"/>
      <c r="QW42" s="22"/>
      <c r="QX42" s="22"/>
      <c r="QY42" s="22"/>
      <c r="QZ42" s="22"/>
      <c r="RA42" s="22"/>
      <c r="RB42" s="22"/>
      <c r="RC42" s="22"/>
      <c r="RD42" s="22"/>
      <c r="RE42" s="22"/>
      <c r="RF42" s="22"/>
      <c r="RG42" s="22"/>
      <c r="RH42" s="22"/>
      <c r="RI42" s="22"/>
      <c r="RJ42" s="22"/>
      <c r="RK42" s="22"/>
      <c r="RL42" s="22"/>
      <c r="RM42" s="22"/>
      <c r="RN42" s="22"/>
      <c r="RO42" s="22"/>
      <c r="RP42" s="22"/>
      <c r="RQ42" s="22"/>
      <c r="RR42" s="22"/>
      <c r="RS42" s="22"/>
      <c r="RT42" s="22"/>
      <c r="RU42" s="22"/>
      <c r="RV42" s="22"/>
      <c r="RW42" s="22"/>
      <c r="RX42" s="22"/>
      <c r="RY42" s="22"/>
      <c r="RZ42" s="22"/>
      <c r="SA42" s="22"/>
      <c r="SB42" s="22"/>
      <c r="SC42" s="22"/>
      <c r="SD42" s="22"/>
      <c r="SE42" s="22"/>
      <c r="SF42" s="22"/>
      <c r="SG42" s="22"/>
      <c r="SH42" s="22"/>
      <c r="SI42" s="22"/>
      <c r="SJ42" s="22"/>
      <c r="SK42" s="22"/>
      <c r="SL42" s="22"/>
      <c r="SM42" s="22"/>
      <c r="SN42" s="22"/>
      <c r="SO42" s="22"/>
      <c r="SP42" s="22"/>
      <c r="SQ42" s="22"/>
      <c r="SR42" s="22"/>
      <c r="SS42" s="22"/>
      <c r="ST42" s="22"/>
      <c r="SU42" s="22"/>
      <c r="SV42" s="22"/>
      <c r="SW42" s="22"/>
      <c r="SX42" s="22"/>
      <c r="SY42" s="22"/>
      <c r="SZ42" s="22"/>
      <c r="TA42" s="22"/>
      <c r="TB42" s="22"/>
      <c r="TC42" s="22"/>
      <c r="TD42" s="22"/>
      <c r="TE42" s="22"/>
      <c r="TF42" s="22"/>
      <c r="TG42" s="22"/>
      <c r="TH42" s="22"/>
      <c r="TI42" s="22"/>
      <c r="TJ42" s="22"/>
      <c r="TK42" s="22"/>
      <c r="TL42" s="22"/>
      <c r="TM42" s="22"/>
      <c r="TN42" s="22"/>
      <c r="TO42" s="22"/>
      <c r="TP42" s="22"/>
      <c r="TQ42" s="22"/>
      <c r="TR42" s="22"/>
      <c r="TS42" s="22"/>
      <c r="TT42" s="22"/>
      <c r="TU42" s="22"/>
      <c r="TV42" s="22"/>
      <c r="TW42" s="22"/>
      <c r="TX42" s="22"/>
      <c r="TY42" s="22"/>
      <c r="TZ42" s="22"/>
      <c r="UA42" s="22"/>
      <c r="UB42" s="22"/>
      <c r="UC42" s="22"/>
      <c r="UD42" s="22"/>
      <c r="UE42" s="22"/>
      <c r="UF42" s="22"/>
      <c r="UG42" s="22"/>
      <c r="UH42" s="22"/>
      <c r="UI42" s="22"/>
      <c r="UJ42" s="22"/>
      <c r="UK42" s="22"/>
      <c r="UL42" s="22"/>
      <c r="UM42" s="22"/>
      <c r="UN42" s="22"/>
      <c r="UO42" s="22"/>
      <c r="UP42" s="22"/>
      <c r="UQ42" s="22"/>
      <c r="UR42" s="22"/>
      <c r="US42" s="22"/>
      <c r="UT42" s="22"/>
      <c r="UU42" s="22"/>
      <c r="UV42" s="22"/>
      <c r="UW42" s="22"/>
      <c r="UX42" s="22"/>
      <c r="UY42" s="22"/>
      <c r="UZ42" s="22"/>
      <c r="VA42" s="22"/>
      <c r="VB42" s="22"/>
      <c r="VC42" s="22"/>
      <c r="VD42" s="22"/>
      <c r="VE42" s="22"/>
      <c r="VF42" s="22"/>
      <c r="VG42" s="22"/>
      <c r="VH42" s="22"/>
      <c r="VI42" s="22"/>
      <c r="VJ42" s="22"/>
      <c r="VK42" s="22"/>
      <c r="VL42" s="22"/>
      <c r="VM42" s="22"/>
      <c r="VN42" s="22"/>
      <c r="VO42" s="22"/>
      <c r="VP42" s="22"/>
      <c r="VQ42" s="22"/>
      <c r="VR42" s="22"/>
      <c r="VS42" s="22"/>
      <c r="VT42" s="22"/>
      <c r="VU42" s="22"/>
      <c r="VV42" s="22"/>
      <c r="VW42" s="22"/>
      <c r="VX42" s="22"/>
      <c r="VY42" s="22"/>
      <c r="VZ42" s="22"/>
      <c r="WA42" s="22"/>
      <c r="WB42" s="22"/>
      <c r="WC42" s="22"/>
      <c r="WD42" s="22"/>
      <c r="WE42" s="22"/>
      <c r="WF42" s="22"/>
      <c r="WG42" s="22"/>
      <c r="WH42" s="22"/>
      <c r="WI42" s="22"/>
      <c r="WJ42" s="22"/>
      <c r="WK42" s="22"/>
      <c r="WL42" s="22"/>
      <c r="WM42" s="22"/>
      <c r="WN42" s="22"/>
      <c r="WO42" s="22"/>
      <c r="WP42" s="22"/>
      <c r="WQ42" s="22"/>
      <c r="WR42" s="22"/>
      <c r="WS42" s="22"/>
      <c r="WT42" s="22"/>
      <c r="WU42" s="22"/>
      <c r="WV42" s="22"/>
      <c r="WW42" s="22"/>
      <c r="WX42" s="22"/>
      <c r="WY42" s="22"/>
      <c r="WZ42" s="22"/>
      <c r="XA42" s="22"/>
      <c r="XB42" s="22"/>
      <c r="XC42" s="22"/>
      <c r="XD42" s="22"/>
      <c r="XE42" s="22"/>
      <c r="XF42" s="22"/>
      <c r="XG42" s="22"/>
      <c r="XH42" s="22"/>
      <c r="XI42" s="22"/>
      <c r="XJ42" s="22"/>
      <c r="XK42" s="22"/>
      <c r="XL42" s="22"/>
      <c r="XM42" s="22"/>
      <c r="XN42" s="22"/>
      <c r="XO42" s="22"/>
      <c r="XP42" s="22"/>
      <c r="XQ42" s="22"/>
      <c r="XR42" s="22"/>
      <c r="XS42" s="22"/>
      <c r="XT42" s="22"/>
      <c r="XU42" s="22"/>
      <c r="XV42" s="22"/>
      <c r="XW42" s="22"/>
      <c r="XX42" s="22"/>
      <c r="XY42" s="22"/>
      <c r="XZ42" s="22"/>
      <c r="YA42" s="22"/>
      <c r="YB42" s="22"/>
      <c r="YC42" s="22"/>
      <c r="YD42" s="22"/>
      <c r="YE42" s="22"/>
      <c r="YF42" s="22"/>
      <c r="YG42" s="22"/>
      <c r="YH42" s="22"/>
      <c r="YI42" s="22"/>
      <c r="YJ42" s="22"/>
      <c r="YK42" s="22"/>
      <c r="YL42" s="22"/>
      <c r="YM42" s="22"/>
      <c r="YN42" s="22"/>
      <c r="YO42" s="22"/>
      <c r="YP42" s="22"/>
      <c r="YQ42" s="22"/>
      <c r="YR42" s="22"/>
      <c r="YS42" s="22"/>
      <c r="YT42" s="22"/>
      <c r="YU42" s="22"/>
      <c r="YV42" s="22"/>
      <c r="YW42" s="22"/>
      <c r="YX42" s="22"/>
      <c r="YY42" s="22"/>
      <c r="YZ42" s="22"/>
      <c r="ZA42" s="22"/>
      <c r="ZB42" s="22"/>
      <c r="ZC42" s="22"/>
      <c r="ZD42" s="22"/>
      <c r="ZE42" s="22"/>
      <c r="ZF42" s="22"/>
      <c r="ZG42" s="22"/>
      <c r="ZH42" s="22"/>
      <c r="ZI42" s="22"/>
      <c r="ZJ42" s="22"/>
      <c r="ZK42" s="22"/>
      <c r="ZL42" s="22"/>
      <c r="ZM42" s="22"/>
      <c r="ZN42" s="22"/>
      <c r="ZO42" s="22"/>
      <c r="ZP42" s="22"/>
      <c r="ZQ42" s="22"/>
      <c r="ZR42" s="22"/>
      <c r="ZS42" s="22"/>
      <c r="ZT42" s="22"/>
      <c r="ZU42" s="22"/>
      <c r="ZV42" s="22"/>
      <c r="ZW42" s="22"/>
      <c r="ZX42" s="22"/>
      <c r="ZY42" s="22"/>
      <c r="ZZ42" s="22"/>
      <c r="AAA42" s="22"/>
      <c r="AAB42" s="22"/>
      <c r="AAC42" s="22"/>
      <c r="AAD42" s="22"/>
      <c r="AAE42" s="22"/>
      <c r="AAF42" s="22"/>
    </row>
    <row r="43" spans="1:708" ht="47.25" customHeight="1">
      <c r="A43" s="22"/>
      <c r="B43" s="23" t="s">
        <v>72</v>
      </c>
      <c r="C43" s="23">
        <v>6</v>
      </c>
      <c r="D43" s="22"/>
      <c r="E43" s="22" t="s">
        <v>73</v>
      </c>
      <c r="F43" s="22" t="s">
        <v>145</v>
      </c>
      <c r="G43" s="24">
        <v>42.141300000000001</v>
      </c>
      <c r="H43" s="25">
        <v>3833</v>
      </c>
      <c r="I43" s="26">
        <f t="shared" si="0"/>
        <v>90.955903116420231</v>
      </c>
      <c r="J43" s="24">
        <v>42.141300000000001</v>
      </c>
      <c r="K43" s="27">
        <v>3833</v>
      </c>
      <c r="L43" s="28">
        <f t="shared" si="1"/>
        <v>1</v>
      </c>
      <c r="M43" s="23">
        <v>5</v>
      </c>
      <c r="N43" s="29"/>
      <c r="O43" s="30">
        <v>7.4001947419668941</v>
      </c>
      <c r="P43" s="23">
        <v>2</v>
      </c>
      <c r="Q43" s="23">
        <v>184</v>
      </c>
      <c r="R43" s="23">
        <v>34</v>
      </c>
      <c r="S43" s="31">
        <f t="shared" si="13"/>
        <v>0.18478260869565216</v>
      </c>
      <c r="T43" s="23">
        <v>3</v>
      </c>
      <c r="U43" s="23">
        <v>538</v>
      </c>
      <c r="V43" s="32">
        <f t="shared" si="14"/>
        <v>0.14036003130707017</v>
      </c>
      <c r="W43" s="23">
        <v>2</v>
      </c>
      <c r="X43" s="22">
        <v>259</v>
      </c>
      <c r="Y43" s="34">
        <f t="shared" si="15"/>
        <v>6.757109313853378E-2</v>
      </c>
      <c r="Z43" s="23">
        <v>2</v>
      </c>
      <c r="AA43" s="35">
        <v>29</v>
      </c>
      <c r="AB43" s="36">
        <f t="shared" si="16"/>
        <v>7.5658752935037826E-3</v>
      </c>
      <c r="AC43" s="23">
        <v>1</v>
      </c>
      <c r="AD43" s="37">
        <v>0.65</v>
      </c>
      <c r="AE43" s="23">
        <v>5</v>
      </c>
      <c r="AF43" s="38">
        <v>5.0000000000000001E-3</v>
      </c>
      <c r="AG43" s="23">
        <v>1</v>
      </c>
      <c r="AH43" s="23">
        <f t="shared" si="8"/>
        <v>2.2857142857142856</v>
      </c>
      <c r="AI43" s="22"/>
      <c r="AJ43" s="22">
        <f t="shared" si="17"/>
        <v>3.6428571428571428</v>
      </c>
      <c r="AK43" s="29" t="str">
        <f>IF(AE41&lt;=1,"LOW", IF(AE41&lt;=2,"MEDIUM LOW", IF(AE41&lt;=3,"MEDIUM", IF(AE41&lt;=4,"MEDIUM HIGH", "HIGH"))))</f>
        <v>HIGH</v>
      </c>
      <c r="AL43" s="40" t="s">
        <v>75</v>
      </c>
      <c r="AM43" s="41">
        <v>2</v>
      </c>
      <c r="AN43" s="42" t="s">
        <v>76</v>
      </c>
      <c r="AO43" s="43">
        <v>2</v>
      </c>
      <c r="AP43" s="40" t="s">
        <v>146</v>
      </c>
      <c r="AQ43" s="43">
        <v>3</v>
      </c>
      <c r="AR43" s="40" t="s">
        <v>78</v>
      </c>
      <c r="AS43" s="41">
        <v>3</v>
      </c>
      <c r="AT43" s="40" t="s">
        <v>79</v>
      </c>
      <c r="AU43" s="41">
        <v>4</v>
      </c>
      <c r="AV43" s="44" t="s">
        <v>80</v>
      </c>
      <c r="AW43" s="45">
        <v>4</v>
      </c>
      <c r="AX43" s="22">
        <f t="shared" si="10"/>
        <v>3</v>
      </c>
      <c r="AY43" s="22"/>
      <c r="AZ43" s="46">
        <f t="shared" si="6"/>
        <v>1.2142857142857142</v>
      </c>
      <c r="BA43" s="22" t="str">
        <f>IF(AE41&lt;=1,"LOW", IF(AE41&lt;=2,"MEDIUM LOW", IF(AE41&lt;=3,"MEDIUM", IF(AE41&lt;=4,"MEDIUM HIGH", "HIGH"))))</f>
        <v>HIGH</v>
      </c>
      <c r="BB43" s="22">
        <v>3</v>
      </c>
      <c r="BC43" s="22">
        <f t="shared" si="18"/>
        <v>18</v>
      </c>
      <c r="BD43" s="29" t="str">
        <f>IF(AW41&lt;=6,"LOW RISK", IF(AW41&lt;=12,"MODERATE RISK", IF(AW41&lt;=18,"HIGH RISK","VERY HIGH RISK")))</f>
        <v>LOW RISK</v>
      </c>
      <c r="BE43" s="47"/>
      <c r="BF43" s="47"/>
      <c r="BG43" s="47"/>
      <c r="BH43" s="47"/>
      <c r="BI43" s="47"/>
      <c r="BJ43" s="47"/>
      <c r="BK43" s="47"/>
      <c r="BL43" s="47"/>
      <c r="BM43" s="47"/>
      <c r="BN43" s="47"/>
      <c r="BO43" s="47"/>
      <c r="BP43" s="47"/>
      <c r="BQ43" s="47"/>
      <c r="BR43" s="48"/>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22"/>
      <c r="NI43" s="22"/>
      <c r="NJ43" s="22"/>
      <c r="NK43" s="22"/>
      <c r="NL43" s="22"/>
      <c r="NM43" s="22"/>
      <c r="NN43" s="22"/>
      <c r="NO43" s="22"/>
      <c r="NP43" s="22"/>
      <c r="NQ43" s="22"/>
      <c r="NR43" s="22"/>
      <c r="NS43" s="22"/>
      <c r="NT43" s="22"/>
      <c r="NU43" s="22"/>
      <c r="NV43" s="22"/>
      <c r="NW43" s="22"/>
      <c r="NX43" s="22"/>
      <c r="NY43" s="22"/>
      <c r="NZ43" s="22"/>
      <c r="OA43" s="22"/>
      <c r="OB43" s="22"/>
      <c r="OC43" s="22"/>
      <c r="OD43" s="22"/>
      <c r="OE43" s="22"/>
      <c r="OF43" s="22"/>
      <c r="OG43" s="22"/>
      <c r="OH43" s="22"/>
      <c r="OI43" s="22"/>
      <c r="OJ43" s="22"/>
      <c r="OK43" s="22"/>
      <c r="OL43" s="22"/>
      <c r="OM43" s="22"/>
      <c r="ON43" s="22"/>
      <c r="OO43" s="22"/>
      <c r="OP43" s="22"/>
      <c r="OQ43" s="22"/>
      <c r="OR43" s="22"/>
      <c r="OS43" s="22"/>
      <c r="OT43" s="22"/>
      <c r="OU43" s="22"/>
      <c r="OV43" s="22"/>
      <c r="OW43" s="22"/>
      <c r="OX43" s="22"/>
      <c r="OY43" s="22"/>
      <c r="OZ43" s="22"/>
      <c r="PA43" s="22"/>
      <c r="PB43" s="22"/>
      <c r="PC43" s="22"/>
      <c r="PD43" s="22"/>
      <c r="PE43" s="22"/>
      <c r="PF43" s="22"/>
      <c r="PG43" s="22"/>
      <c r="PH43" s="22"/>
      <c r="PI43" s="22"/>
      <c r="PJ43" s="22"/>
      <c r="PK43" s="22"/>
      <c r="PL43" s="22"/>
      <c r="PM43" s="22"/>
      <c r="PN43" s="22"/>
      <c r="PO43" s="22"/>
      <c r="PP43" s="22"/>
      <c r="PQ43" s="22"/>
      <c r="PR43" s="22"/>
      <c r="PS43" s="22"/>
      <c r="PT43" s="22"/>
      <c r="PU43" s="22"/>
      <c r="PV43" s="22"/>
      <c r="PW43" s="22"/>
      <c r="PX43" s="22"/>
      <c r="PY43" s="22"/>
      <c r="PZ43" s="22"/>
      <c r="QA43" s="22"/>
      <c r="QB43" s="22"/>
      <c r="QC43" s="22"/>
      <c r="QD43" s="22"/>
      <c r="QE43" s="22"/>
      <c r="QF43" s="22"/>
      <c r="QG43" s="22"/>
      <c r="QH43" s="22"/>
      <c r="QI43" s="22"/>
      <c r="QJ43" s="22"/>
      <c r="QK43" s="22"/>
      <c r="QL43" s="22"/>
      <c r="QM43" s="22"/>
      <c r="QN43" s="22"/>
      <c r="QO43" s="22"/>
      <c r="QP43" s="22"/>
      <c r="QQ43" s="22"/>
      <c r="QR43" s="22"/>
      <c r="QS43" s="22"/>
      <c r="QT43" s="22"/>
      <c r="QU43" s="22"/>
      <c r="QV43" s="22"/>
      <c r="QW43" s="22"/>
      <c r="QX43" s="22"/>
      <c r="QY43" s="22"/>
      <c r="QZ43" s="22"/>
      <c r="RA43" s="22"/>
      <c r="RB43" s="22"/>
      <c r="RC43" s="22"/>
      <c r="RD43" s="22"/>
      <c r="RE43" s="22"/>
      <c r="RF43" s="22"/>
      <c r="RG43" s="22"/>
      <c r="RH43" s="22"/>
      <c r="RI43" s="22"/>
      <c r="RJ43" s="22"/>
      <c r="RK43" s="22"/>
      <c r="RL43" s="22"/>
      <c r="RM43" s="22"/>
      <c r="RN43" s="22"/>
      <c r="RO43" s="22"/>
      <c r="RP43" s="22"/>
      <c r="RQ43" s="22"/>
      <c r="RR43" s="22"/>
      <c r="RS43" s="22"/>
      <c r="RT43" s="22"/>
      <c r="RU43" s="22"/>
      <c r="RV43" s="22"/>
      <c r="RW43" s="22"/>
      <c r="RX43" s="22"/>
      <c r="RY43" s="22"/>
      <c r="RZ43" s="22"/>
      <c r="SA43" s="22"/>
      <c r="SB43" s="22"/>
      <c r="SC43" s="22"/>
      <c r="SD43" s="22"/>
      <c r="SE43" s="22"/>
      <c r="SF43" s="22"/>
      <c r="SG43" s="22"/>
      <c r="SH43" s="22"/>
      <c r="SI43" s="22"/>
      <c r="SJ43" s="22"/>
      <c r="SK43" s="22"/>
      <c r="SL43" s="22"/>
      <c r="SM43" s="22"/>
      <c r="SN43" s="22"/>
      <c r="SO43" s="22"/>
      <c r="SP43" s="22"/>
      <c r="SQ43" s="22"/>
      <c r="SR43" s="22"/>
      <c r="SS43" s="22"/>
      <c r="ST43" s="22"/>
      <c r="SU43" s="22"/>
      <c r="SV43" s="22"/>
      <c r="SW43" s="22"/>
      <c r="SX43" s="22"/>
      <c r="SY43" s="22"/>
      <c r="SZ43" s="22"/>
      <c r="TA43" s="22"/>
      <c r="TB43" s="22"/>
      <c r="TC43" s="22"/>
      <c r="TD43" s="22"/>
      <c r="TE43" s="22"/>
      <c r="TF43" s="22"/>
      <c r="TG43" s="22"/>
      <c r="TH43" s="22"/>
      <c r="TI43" s="22"/>
      <c r="TJ43" s="22"/>
      <c r="TK43" s="22"/>
      <c r="TL43" s="22"/>
      <c r="TM43" s="22"/>
      <c r="TN43" s="22"/>
      <c r="TO43" s="22"/>
      <c r="TP43" s="22"/>
      <c r="TQ43" s="22"/>
      <c r="TR43" s="22"/>
      <c r="TS43" s="22"/>
      <c r="TT43" s="22"/>
      <c r="TU43" s="22"/>
      <c r="TV43" s="22"/>
      <c r="TW43" s="22"/>
      <c r="TX43" s="22"/>
      <c r="TY43" s="22"/>
      <c r="TZ43" s="22"/>
      <c r="UA43" s="22"/>
      <c r="UB43" s="22"/>
      <c r="UC43" s="22"/>
      <c r="UD43" s="22"/>
      <c r="UE43" s="22"/>
      <c r="UF43" s="22"/>
      <c r="UG43" s="22"/>
      <c r="UH43" s="22"/>
      <c r="UI43" s="22"/>
      <c r="UJ43" s="22"/>
      <c r="UK43" s="22"/>
      <c r="UL43" s="22"/>
      <c r="UM43" s="22"/>
      <c r="UN43" s="22"/>
      <c r="UO43" s="22"/>
      <c r="UP43" s="22"/>
      <c r="UQ43" s="22"/>
      <c r="UR43" s="22"/>
      <c r="US43" s="22"/>
      <c r="UT43" s="22"/>
      <c r="UU43" s="22"/>
      <c r="UV43" s="22"/>
      <c r="UW43" s="22"/>
      <c r="UX43" s="22"/>
      <c r="UY43" s="22"/>
      <c r="UZ43" s="22"/>
      <c r="VA43" s="22"/>
      <c r="VB43" s="22"/>
      <c r="VC43" s="22"/>
      <c r="VD43" s="22"/>
      <c r="VE43" s="22"/>
      <c r="VF43" s="22"/>
      <c r="VG43" s="22"/>
      <c r="VH43" s="22"/>
      <c r="VI43" s="22"/>
      <c r="VJ43" s="22"/>
      <c r="VK43" s="22"/>
      <c r="VL43" s="22"/>
      <c r="VM43" s="22"/>
      <c r="VN43" s="22"/>
      <c r="VO43" s="22"/>
      <c r="VP43" s="22"/>
      <c r="VQ43" s="22"/>
      <c r="VR43" s="22"/>
      <c r="VS43" s="22"/>
      <c r="VT43" s="22"/>
      <c r="VU43" s="22"/>
      <c r="VV43" s="22"/>
      <c r="VW43" s="22"/>
      <c r="VX43" s="22"/>
      <c r="VY43" s="22"/>
      <c r="VZ43" s="22"/>
      <c r="WA43" s="22"/>
      <c r="WB43" s="22"/>
      <c r="WC43" s="22"/>
      <c r="WD43" s="22"/>
      <c r="WE43" s="22"/>
      <c r="WF43" s="22"/>
      <c r="WG43" s="22"/>
      <c r="WH43" s="22"/>
      <c r="WI43" s="22"/>
      <c r="WJ43" s="22"/>
      <c r="WK43" s="22"/>
      <c r="WL43" s="22"/>
      <c r="WM43" s="22"/>
      <c r="WN43" s="22"/>
      <c r="WO43" s="22"/>
      <c r="WP43" s="22"/>
      <c r="WQ43" s="22"/>
      <c r="WR43" s="22"/>
      <c r="WS43" s="22"/>
      <c r="WT43" s="22"/>
      <c r="WU43" s="22"/>
      <c r="WV43" s="22"/>
      <c r="WW43" s="22"/>
      <c r="WX43" s="22"/>
      <c r="WY43" s="22"/>
      <c r="WZ43" s="22"/>
      <c r="XA43" s="22"/>
      <c r="XB43" s="22"/>
      <c r="XC43" s="22"/>
      <c r="XD43" s="22"/>
      <c r="XE43" s="22"/>
      <c r="XF43" s="22"/>
      <c r="XG43" s="22"/>
      <c r="XH43" s="22"/>
      <c r="XI43" s="22"/>
      <c r="XJ43" s="22"/>
      <c r="XK43" s="22"/>
      <c r="XL43" s="22"/>
      <c r="XM43" s="22"/>
      <c r="XN43" s="22"/>
      <c r="XO43" s="22"/>
      <c r="XP43" s="22"/>
      <c r="XQ43" s="22"/>
      <c r="XR43" s="22"/>
      <c r="XS43" s="22"/>
      <c r="XT43" s="22"/>
      <c r="XU43" s="22"/>
      <c r="XV43" s="22"/>
      <c r="XW43" s="22"/>
      <c r="XX43" s="22"/>
      <c r="XY43" s="22"/>
      <c r="XZ43" s="22"/>
      <c r="YA43" s="22"/>
      <c r="YB43" s="22"/>
      <c r="YC43" s="22"/>
      <c r="YD43" s="22"/>
      <c r="YE43" s="22"/>
      <c r="YF43" s="22"/>
      <c r="YG43" s="22"/>
      <c r="YH43" s="22"/>
      <c r="YI43" s="22"/>
      <c r="YJ43" s="22"/>
      <c r="YK43" s="22"/>
      <c r="YL43" s="22"/>
      <c r="YM43" s="22"/>
      <c r="YN43" s="22"/>
      <c r="YO43" s="22"/>
      <c r="YP43" s="22"/>
      <c r="YQ43" s="22"/>
      <c r="YR43" s="22"/>
      <c r="YS43" s="22"/>
      <c r="YT43" s="22"/>
      <c r="YU43" s="22"/>
      <c r="YV43" s="22"/>
      <c r="YW43" s="22"/>
      <c r="YX43" s="22"/>
      <c r="YY43" s="22"/>
      <c r="YZ43" s="22"/>
      <c r="ZA43" s="22"/>
      <c r="ZB43" s="22"/>
      <c r="ZC43" s="22"/>
      <c r="ZD43" s="22"/>
      <c r="ZE43" s="22"/>
      <c r="ZF43" s="22"/>
      <c r="ZG43" s="22"/>
      <c r="ZH43" s="22"/>
      <c r="ZI43" s="22"/>
      <c r="ZJ43" s="22"/>
      <c r="ZK43" s="22"/>
      <c r="ZL43" s="22"/>
      <c r="ZM43" s="22"/>
      <c r="ZN43" s="22"/>
      <c r="ZO43" s="22"/>
      <c r="ZP43" s="22"/>
      <c r="ZQ43" s="22"/>
      <c r="ZR43" s="22"/>
      <c r="ZS43" s="22"/>
      <c r="ZT43" s="22"/>
      <c r="ZU43" s="22"/>
      <c r="ZV43" s="22"/>
      <c r="ZW43" s="22"/>
      <c r="ZX43" s="22"/>
      <c r="ZY43" s="22"/>
      <c r="ZZ43" s="22"/>
      <c r="AAA43" s="22"/>
      <c r="AAB43" s="22"/>
      <c r="AAC43" s="22"/>
      <c r="AAD43" s="22"/>
      <c r="AAE43" s="22"/>
      <c r="AAF43" s="22"/>
    </row>
    <row r="44" spans="1:708" ht="47.25" customHeight="1">
      <c r="A44" s="22"/>
      <c r="B44" s="23" t="s">
        <v>72</v>
      </c>
      <c r="C44" s="23">
        <v>6</v>
      </c>
      <c r="D44" s="22"/>
      <c r="E44" s="22" t="s">
        <v>73</v>
      </c>
      <c r="F44" s="22" t="s">
        <v>147</v>
      </c>
      <c r="G44" s="24">
        <v>46.918799999999997</v>
      </c>
      <c r="H44" s="25">
        <v>7267</v>
      </c>
      <c r="I44" s="26">
        <f t="shared" si="0"/>
        <v>154.88460915453933</v>
      </c>
      <c r="J44" s="24">
        <v>46.918799999999997</v>
      </c>
      <c r="K44" s="27">
        <v>7267.02</v>
      </c>
      <c r="L44" s="28">
        <f t="shared" si="1"/>
        <v>1.0000027521673318</v>
      </c>
      <c r="M44" s="23">
        <v>5</v>
      </c>
      <c r="N44" s="29"/>
      <c r="O44" s="30">
        <v>0.52301255230125521</v>
      </c>
      <c r="P44" s="23">
        <v>1</v>
      </c>
      <c r="Q44" s="23">
        <v>359</v>
      </c>
      <c r="R44" s="23">
        <v>143</v>
      </c>
      <c r="S44" s="31">
        <f t="shared" si="13"/>
        <v>0.39832869080779942</v>
      </c>
      <c r="T44" s="23">
        <v>4</v>
      </c>
      <c r="U44" s="23">
        <v>1098</v>
      </c>
      <c r="V44" s="32">
        <f t="shared" si="14"/>
        <v>0.15109398651438008</v>
      </c>
      <c r="W44" s="23">
        <v>2</v>
      </c>
      <c r="X44" s="22">
        <v>401</v>
      </c>
      <c r="Y44" s="34">
        <f t="shared" si="15"/>
        <v>5.5180955002064123E-2</v>
      </c>
      <c r="Z44" s="23">
        <v>2</v>
      </c>
      <c r="AA44" s="35">
        <v>67</v>
      </c>
      <c r="AB44" s="36">
        <f t="shared" si="16"/>
        <v>9.2197605614421363E-3</v>
      </c>
      <c r="AC44" s="23">
        <v>1</v>
      </c>
      <c r="AD44" s="37">
        <v>0.65</v>
      </c>
      <c r="AE44" s="23">
        <v>5</v>
      </c>
      <c r="AF44" s="38">
        <v>5.0000000000000001E-3</v>
      </c>
      <c r="AG44" s="23">
        <v>1</v>
      </c>
      <c r="AH44" s="23">
        <f t="shared" si="8"/>
        <v>2.2857142857142856</v>
      </c>
      <c r="AI44" s="22"/>
      <c r="AJ44" s="22">
        <f t="shared" si="17"/>
        <v>3.6428571428571428</v>
      </c>
      <c r="AK44" s="29" t="str">
        <f t="shared" si="9"/>
        <v>HIGH</v>
      </c>
      <c r="AL44" s="40" t="s">
        <v>75</v>
      </c>
      <c r="AM44" s="41">
        <v>2</v>
      </c>
      <c r="AN44" s="42" t="s">
        <v>76</v>
      </c>
      <c r="AO44" s="43">
        <v>2</v>
      </c>
      <c r="AP44" s="40" t="s">
        <v>148</v>
      </c>
      <c r="AQ44" s="43">
        <v>3</v>
      </c>
      <c r="AR44" s="40" t="s">
        <v>78</v>
      </c>
      <c r="AS44" s="41">
        <v>3</v>
      </c>
      <c r="AT44" s="40" t="s">
        <v>79</v>
      </c>
      <c r="AU44" s="41">
        <v>4</v>
      </c>
      <c r="AV44" s="44" t="s">
        <v>80</v>
      </c>
      <c r="AW44" s="45">
        <v>4</v>
      </c>
      <c r="AX44" s="22">
        <f t="shared" si="10"/>
        <v>3</v>
      </c>
      <c r="AY44" s="22"/>
      <c r="AZ44" s="46">
        <f t="shared" si="6"/>
        <v>1.2142857142857142</v>
      </c>
      <c r="BA44" s="22" t="str">
        <f t="shared" si="11"/>
        <v>HIGH</v>
      </c>
      <c r="BB44" s="22">
        <v>3</v>
      </c>
      <c r="BC44" s="22">
        <f t="shared" si="18"/>
        <v>18</v>
      </c>
      <c r="BD44" s="29" t="str">
        <f t="shared" si="12"/>
        <v>LOW RISK</v>
      </c>
      <c r="BE44" s="47"/>
      <c r="BF44" s="47"/>
      <c r="BG44" s="47"/>
      <c r="BH44" s="47"/>
      <c r="BI44" s="47"/>
      <c r="BJ44" s="47"/>
      <c r="BK44" s="47"/>
      <c r="BL44" s="47"/>
      <c r="BM44" s="47"/>
      <c r="BN44" s="47"/>
      <c r="BO44" s="47"/>
      <c r="BP44" s="47"/>
      <c r="BQ44" s="47"/>
      <c r="BR44" s="48"/>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c r="QZ44" s="22"/>
      <c r="RA44" s="22"/>
      <c r="RB44" s="22"/>
      <c r="RC44" s="22"/>
      <c r="RD44" s="22"/>
      <c r="RE44" s="22"/>
      <c r="RF44" s="22"/>
      <c r="RG44" s="22"/>
      <c r="RH44" s="22"/>
      <c r="RI44" s="22"/>
      <c r="RJ44" s="22"/>
      <c r="RK44" s="22"/>
      <c r="RL44" s="22"/>
      <c r="RM44" s="22"/>
      <c r="RN44" s="22"/>
      <c r="RO44" s="22"/>
      <c r="RP44" s="22"/>
      <c r="RQ44" s="22"/>
      <c r="RR44" s="22"/>
      <c r="RS44" s="22"/>
      <c r="RT44" s="22"/>
      <c r="RU44" s="22"/>
      <c r="RV44" s="22"/>
      <c r="RW44" s="22"/>
      <c r="RX44" s="22"/>
      <c r="RY44" s="22"/>
      <c r="RZ44" s="22"/>
      <c r="SA44" s="22"/>
      <c r="SB44" s="22"/>
      <c r="SC44" s="22"/>
      <c r="SD44" s="22"/>
      <c r="SE44" s="22"/>
      <c r="SF44" s="22"/>
      <c r="SG44" s="22"/>
      <c r="SH44" s="22"/>
      <c r="SI44" s="22"/>
      <c r="SJ44" s="22"/>
      <c r="SK44" s="22"/>
      <c r="SL44" s="22"/>
      <c r="SM44" s="22"/>
      <c r="SN44" s="22"/>
      <c r="SO44" s="22"/>
      <c r="SP44" s="22"/>
      <c r="SQ44" s="22"/>
      <c r="SR44" s="22"/>
      <c r="SS44" s="22"/>
      <c r="ST44" s="22"/>
      <c r="SU44" s="22"/>
      <c r="SV44" s="22"/>
      <c r="SW44" s="22"/>
      <c r="SX44" s="22"/>
      <c r="SY44" s="22"/>
      <c r="SZ44" s="22"/>
      <c r="TA44" s="22"/>
      <c r="TB44" s="22"/>
      <c r="TC44" s="22"/>
      <c r="TD44" s="22"/>
      <c r="TE44" s="22"/>
      <c r="TF44" s="22"/>
      <c r="TG44" s="22"/>
      <c r="TH44" s="22"/>
      <c r="TI44" s="22"/>
      <c r="TJ44" s="22"/>
      <c r="TK44" s="22"/>
      <c r="TL44" s="22"/>
      <c r="TM44" s="22"/>
      <c r="TN44" s="22"/>
      <c r="TO44" s="22"/>
      <c r="TP44" s="22"/>
      <c r="TQ44" s="22"/>
      <c r="TR44" s="22"/>
      <c r="TS44" s="22"/>
      <c r="TT44" s="22"/>
      <c r="TU44" s="22"/>
      <c r="TV44" s="22"/>
      <c r="TW44" s="22"/>
      <c r="TX44" s="22"/>
      <c r="TY44" s="22"/>
      <c r="TZ44" s="22"/>
      <c r="UA44" s="22"/>
      <c r="UB44" s="22"/>
      <c r="UC44" s="22"/>
      <c r="UD44" s="22"/>
      <c r="UE44" s="22"/>
      <c r="UF44" s="22"/>
      <c r="UG44" s="22"/>
      <c r="UH44" s="22"/>
      <c r="UI44" s="22"/>
      <c r="UJ44" s="22"/>
      <c r="UK44" s="22"/>
      <c r="UL44" s="22"/>
      <c r="UM44" s="22"/>
      <c r="UN44" s="22"/>
      <c r="UO44" s="22"/>
      <c r="UP44" s="22"/>
      <c r="UQ44" s="22"/>
      <c r="UR44" s="22"/>
      <c r="US44" s="22"/>
      <c r="UT44" s="22"/>
      <c r="UU44" s="22"/>
      <c r="UV44" s="22"/>
      <c r="UW44" s="22"/>
      <c r="UX44" s="22"/>
      <c r="UY44" s="22"/>
      <c r="UZ44" s="22"/>
      <c r="VA44" s="22"/>
      <c r="VB44" s="22"/>
      <c r="VC44" s="22"/>
      <c r="VD44" s="22"/>
      <c r="VE44" s="22"/>
      <c r="VF44" s="22"/>
      <c r="VG44" s="22"/>
      <c r="VH44" s="22"/>
      <c r="VI44" s="22"/>
      <c r="VJ44" s="22"/>
      <c r="VK44" s="22"/>
      <c r="VL44" s="22"/>
      <c r="VM44" s="22"/>
      <c r="VN44" s="22"/>
      <c r="VO44" s="22"/>
      <c r="VP44" s="22"/>
      <c r="VQ44" s="22"/>
      <c r="VR44" s="22"/>
      <c r="VS44" s="22"/>
      <c r="VT44" s="22"/>
      <c r="VU44" s="22"/>
      <c r="VV44" s="22"/>
      <c r="VW44" s="22"/>
      <c r="VX44" s="22"/>
      <c r="VY44" s="22"/>
      <c r="VZ44" s="22"/>
      <c r="WA44" s="22"/>
      <c r="WB44" s="22"/>
      <c r="WC44" s="22"/>
      <c r="WD44" s="22"/>
      <c r="WE44" s="22"/>
      <c r="WF44" s="22"/>
      <c r="WG44" s="22"/>
      <c r="WH44" s="22"/>
      <c r="WI44" s="22"/>
      <c r="WJ44" s="22"/>
      <c r="WK44" s="22"/>
      <c r="WL44" s="22"/>
      <c r="WM44" s="22"/>
      <c r="WN44" s="22"/>
      <c r="WO44" s="22"/>
      <c r="WP44" s="22"/>
      <c r="WQ44" s="22"/>
      <c r="WR44" s="22"/>
      <c r="WS44" s="22"/>
      <c r="WT44" s="22"/>
      <c r="WU44" s="22"/>
      <c r="WV44" s="22"/>
      <c r="WW44" s="22"/>
      <c r="WX44" s="22"/>
      <c r="WY44" s="22"/>
      <c r="WZ44" s="22"/>
      <c r="XA44" s="22"/>
      <c r="XB44" s="22"/>
      <c r="XC44" s="22"/>
      <c r="XD44" s="22"/>
      <c r="XE44" s="22"/>
      <c r="XF44" s="22"/>
      <c r="XG44" s="22"/>
      <c r="XH44" s="22"/>
      <c r="XI44" s="22"/>
      <c r="XJ44" s="22"/>
      <c r="XK44" s="22"/>
      <c r="XL44" s="22"/>
      <c r="XM44" s="22"/>
      <c r="XN44" s="22"/>
      <c r="XO44" s="22"/>
      <c r="XP44" s="22"/>
      <c r="XQ44" s="22"/>
      <c r="XR44" s="22"/>
      <c r="XS44" s="22"/>
      <c r="XT44" s="22"/>
      <c r="XU44" s="22"/>
      <c r="XV44" s="22"/>
      <c r="XW44" s="22"/>
      <c r="XX44" s="22"/>
      <c r="XY44" s="22"/>
      <c r="XZ44" s="22"/>
      <c r="YA44" s="22"/>
      <c r="YB44" s="22"/>
      <c r="YC44" s="22"/>
      <c r="YD44" s="22"/>
      <c r="YE44" s="22"/>
      <c r="YF44" s="22"/>
      <c r="YG44" s="22"/>
      <c r="YH44" s="22"/>
      <c r="YI44" s="22"/>
      <c r="YJ44" s="22"/>
      <c r="YK44" s="22"/>
      <c r="YL44" s="22"/>
      <c r="YM44" s="22"/>
      <c r="YN44" s="22"/>
      <c r="YO44" s="22"/>
      <c r="YP44" s="22"/>
      <c r="YQ44" s="22"/>
      <c r="YR44" s="22"/>
      <c r="YS44" s="22"/>
      <c r="YT44" s="22"/>
      <c r="YU44" s="22"/>
      <c r="YV44" s="22"/>
      <c r="YW44" s="22"/>
      <c r="YX44" s="22"/>
      <c r="YY44" s="22"/>
      <c r="YZ44" s="22"/>
      <c r="ZA44" s="22"/>
      <c r="ZB44" s="22"/>
      <c r="ZC44" s="22"/>
      <c r="ZD44" s="22"/>
      <c r="ZE44" s="22"/>
      <c r="ZF44" s="22"/>
      <c r="ZG44" s="22"/>
      <c r="ZH44" s="22"/>
      <c r="ZI44" s="22"/>
      <c r="ZJ44" s="22"/>
      <c r="ZK44" s="22"/>
      <c r="ZL44" s="22"/>
      <c r="ZM44" s="22"/>
      <c r="ZN44" s="22"/>
      <c r="ZO44" s="22"/>
      <c r="ZP44" s="22"/>
      <c r="ZQ44" s="22"/>
      <c r="ZR44" s="22"/>
      <c r="ZS44" s="22"/>
      <c r="ZT44" s="22"/>
      <c r="ZU44" s="22"/>
      <c r="ZV44" s="22"/>
      <c r="ZW44" s="22"/>
      <c r="ZX44" s="22"/>
      <c r="ZY44" s="22"/>
      <c r="ZZ44" s="22"/>
      <c r="AAA44" s="22"/>
      <c r="AAB44" s="22"/>
      <c r="AAC44" s="22"/>
      <c r="AAD44" s="22"/>
      <c r="AAE44" s="22"/>
      <c r="AAF44" s="22"/>
    </row>
    <row r="45" spans="1:708" ht="47.25" customHeight="1">
      <c r="A45" s="22"/>
      <c r="B45" s="23" t="s">
        <v>72</v>
      </c>
      <c r="C45" s="23">
        <v>6</v>
      </c>
      <c r="D45" s="22"/>
      <c r="E45" s="22" t="s">
        <v>73</v>
      </c>
      <c r="F45" s="22" t="s">
        <v>149</v>
      </c>
      <c r="G45" s="24">
        <v>4.6792600000000002</v>
      </c>
      <c r="H45" s="25">
        <v>137</v>
      </c>
      <c r="I45" s="26">
        <f t="shared" si="0"/>
        <v>29.278133721998778</v>
      </c>
      <c r="J45" s="24">
        <v>4.6792600000000002</v>
      </c>
      <c r="K45" s="27">
        <v>137</v>
      </c>
      <c r="L45" s="28">
        <f t="shared" si="1"/>
        <v>1</v>
      </c>
      <c r="M45" s="23">
        <v>5</v>
      </c>
      <c r="N45" s="29"/>
      <c r="O45" s="30">
        <v>2.9673590504451042</v>
      </c>
      <c r="P45" s="23">
        <v>1</v>
      </c>
      <c r="Q45" s="23">
        <v>5</v>
      </c>
      <c r="R45" s="23">
        <v>0</v>
      </c>
      <c r="S45" s="31">
        <f t="shared" si="13"/>
        <v>0</v>
      </c>
      <c r="T45" s="23">
        <v>1</v>
      </c>
      <c r="U45" s="23">
        <v>11</v>
      </c>
      <c r="V45" s="32">
        <f t="shared" si="14"/>
        <v>8.0291970802919707E-2</v>
      </c>
      <c r="W45" s="23">
        <v>1</v>
      </c>
      <c r="X45" s="22">
        <v>6</v>
      </c>
      <c r="Y45" s="34">
        <f t="shared" si="15"/>
        <v>4.3795620437956206E-2</v>
      </c>
      <c r="Z45" s="23">
        <v>1</v>
      </c>
      <c r="AA45" s="35">
        <v>4</v>
      </c>
      <c r="AB45" s="36">
        <f t="shared" si="16"/>
        <v>2.9197080291970802E-2</v>
      </c>
      <c r="AC45" s="23">
        <v>1</v>
      </c>
      <c r="AD45" s="37">
        <v>0.55000000000000004</v>
      </c>
      <c r="AE45" s="23">
        <v>5</v>
      </c>
      <c r="AF45" s="38">
        <v>5.0000000000000001E-3</v>
      </c>
      <c r="AG45" s="23">
        <v>1</v>
      </c>
      <c r="AH45" s="23">
        <f t="shared" si="8"/>
        <v>1.5714285714285714</v>
      </c>
      <c r="AI45" s="22"/>
      <c r="AJ45" s="22">
        <f t="shared" si="17"/>
        <v>3.2857142857142856</v>
      </c>
      <c r="AK45" s="29" t="str">
        <f t="shared" si="9"/>
        <v>HIGH</v>
      </c>
      <c r="AL45" s="40" t="s">
        <v>75</v>
      </c>
      <c r="AM45" s="41">
        <v>2</v>
      </c>
      <c r="AN45" s="42" t="s">
        <v>76</v>
      </c>
      <c r="AO45" s="43">
        <v>2</v>
      </c>
      <c r="AP45" s="40" t="s">
        <v>150</v>
      </c>
      <c r="AQ45" s="43">
        <v>2</v>
      </c>
      <c r="AR45" s="40" t="s">
        <v>78</v>
      </c>
      <c r="AS45" s="41">
        <v>3</v>
      </c>
      <c r="AT45" s="40" t="s">
        <v>79</v>
      </c>
      <c r="AU45" s="41">
        <v>4</v>
      </c>
      <c r="AV45" s="44" t="s">
        <v>80</v>
      </c>
      <c r="AW45" s="45">
        <v>4</v>
      </c>
      <c r="AX45" s="22">
        <f t="shared" si="10"/>
        <v>2.8333333333333335</v>
      </c>
      <c r="AY45" s="22"/>
      <c r="AZ45" s="46">
        <f t="shared" si="6"/>
        <v>1.1596638655462184</v>
      </c>
      <c r="BA45" s="22" t="str">
        <f t="shared" si="11"/>
        <v>HIGH</v>
      </c>
      <c r="BB45" s="22">
        <v>2</v>
      </c>
      <c r="BC45" s="22">
        <f t="shared" si="18"/>
        <v>12</v>
      </c>
      <c r="BD45" s="29" t="str">
        <f t="shared" si="12"/>
        <v>LOW RISK</v>
      </c>
      <c r="BE45" s="47"/>
      <c r="BF45" s="47"/>
      <c r="BG45" s="47"/>
      <c r="BH45" s="47"/>
      <c r="BI45" s="47"/>
      <c r="BJ45" s="47"/>
      <c r="BK45" s="47"/>
      <c r="BL45" s="47"/>
      <c r="BM45" s="47"/>
      <c r="BN45" s="47"/>
      <c r="BO45" s="47"/>
      <c r="BP45" s="47"/>
      <c r="BQ45" s="47"/>
      <c r="BR45" s="48"/>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22"/>
      <c r="NI45" s="22"/>
      <c r="NJ45" s="22"/>
      <c r="NK45" s="22"/>
      <c r="NL45" s="22"/>
      <c r="NM45" s="22"/>
      <c r="NN45" s="22"/>
      <c r="NO45" s="22"/>
      <c r="NP45" s="22"/>
      <c r="NQ45" s="22"/>
      <c r="NR45" s="22"/>
      <c r="NS45" s="22"/>
      <c r="NT45" s="22"/>
      <c r="NU45" s="22"/>
      <c r="NV45" s="22"/>
      <c r="NW45" s="22"/>
      <c r="NX45" s="22"/>
      <c r="NY45" s="22"/>
      <c r="NZ45" s="22"/>
      <c r="OA45" s="22"/>
      <c r="OB45" s="22"/>
      <c r="OC45" s="22"/>
      <c r="OD45" s="22"/>
      <c r="OE45" s="22"/>
      <c r="OF45" s="22"/>
      <c r="OG45" s="22"/>
      <c r="OH45" s="22"/>
      <c r="OI45" s="22"/>
      <c r="OJ45" s="22"/>
      <c r="OK45" s="22"/>
      <c r="OL45" s="22"/>
      <c r="OM45" s="22"/>
      <c r="ON45" s="22"/>
      <c r="OO45" s="22"/>
      <c r="OP45" s="22"/>
      <c r="OQ45" s="22"/>
      <c r="OR45" s="22"/>
      <c r="OS45" s="22"/>
      <c r="OT45" s="22"/>
      <c r="OU45" s="22"/>
      <c r="OV45" s="22"/>
      <c r="OW45" s="22"/>
      <c r="OX45" s="22"/>
      <c r="OY45" s="22"/>
      <c r="OZ45" s="22"/>
      <c r="PA45" s="22"/>
      <c r="PB45" s="22"/>
      <c r="PC45" s="22"/>
      <c r="PD45" s="22"/>
      <c r="PE45" s="22"/>
      <c r="PF45" s="22"/>
      <c r="PG45" s="22"/>
      <c r="PH45" s="22"/>
      <c r="PI45" s="22"/>
      <c r="PJ45" s="22"/>
      <c r="PK45" s="22"/>
      <c r="PL45" s="22"/>
      <c r="PM45" s="22"/>
      <c r="PN45" s="22"/>
      <c r="PO45" s="22"/>
      <c r="PP45" s="22"/>
      <c r="PQ45" s="22"/>
      <c r="PR45" s="22"/>
      <c r="PS45" s="22"/>
      <c r="PT45" s="22"/>
      <c r="PU45" s="22"/>
      <c r="PV45" s="22"/>
      <c r="PW45" s="22"/>
      <c r="PX45" s="22"/>
      <c r="PY45" s="22"/>
      <c r="PZ45" s="22"/>
      <c r="QA45" s="22"/>
      <c r="QB45" s="22"/>
      <c r="QC45" s="22"/>
      <c r="QD45" s="22"/>
      <c r="QE45" s="22"/>
      <c r="QF45" s="22"/>
      <c r="QG45" s="22"/>
      <c r="QH45" s="22"/>
      <c r="QI45" s="22"/>
      <c r="QJ45" s="22"/>
      <c r="QK45" s="22"/>
      <c r="QL45" s="22"/>
      <c r="QM45" s="22"/>
      <c r="QN45" s="22"/>
      <c r="QO45" s="22"/>
      <c r="QP45" s="22"/>
      <c r="QQ45" s="22"/>
      <c r="QR45" s="22"/>
      <c r="QS45" s="22"/>
      <c r="QT45" s="22"/>
      <c r="QU45" s="22"/>
      <c r="QV45" s="22"/>
      <c r="QW45" s="22"/>
      <c r="QX45" s="22"/>
      <c r="QY45" s="22"/>
      <c r="QZ45" s="22"/>
      <c r="RA45" s="22"/>
      <c r="RB45" s="22"/>
      <c r="RC45" s="22"/>
      <c r="RD45" s="22"/>
      <c r="RE45" s="22"/>
      <c r="RF45" s="22"/>
      <c r="RG45" s="22"/>
      <c r="RH45" s="22"/>
      <c r="RI45" s="22"/>
      <c r="RJ45" s="22"/>
      <c r="RK45" s="22"/>
      <c r="RL45" s="22"/>
      <c r="RM45" s="22"/>
      <c r="RN45" s="22"/>
      <c r="RO45" s="22"/>
      <c r="RP45" s="22"/>
      <c r="RQ45" s="22"/>
      <c r="RR45" s="22"/>
      <c r="RS45" s="22"/>
      <c r="RT45" s="22"/>
      <c r="RU45" s="22"/>
      <c r="RV45" s="22"/>
      <c r="RW45" s="22"/>
      <c r="RX45" s="22"/>
      <c r="RY45" s="22"/>
      <c r="RZ45" s="22"/>
      <c r="SA45" s="22"/>
      <c r="SB45" s="22"/>
      <c r="SC45" s="22"/>
      <c r="SD45" s="22"/>
      <c r="SE45" s="22"/>
      <c r="SF45" s="22"/>
      <c r="SG45" s="22"/>
      <c r="SH45" s="22"/>
      <c r="SI45" s="22"/>
      <c r="SJ45" s="22"/>
      <c r="SK45" s="22"/>
      <c r="SL45" s="22"/>
      <c r="SM45" s="22"/>
      <c r="SN45" s="22"/>
      <c r="SO45" s="22"/>
      <c r="SP45" s="22"/>
      <c r="SQ45" s="22"/>
      <c r="SR45" s="22"/>
      <c r="SS45" s="22"/>
      <c r="ST45" s="22"/>
      <c r="SU45" s="22"/>
      <c r="SV45" s="22"/>
      <c r="SW45" s="22"/>
      <c r="SX45" s="22"/>
      <c r="SY45" s="22"/>
      <c r="SZ45" s="22"/>
      <c r="TA45" s="22"/>
      <c r="TB45" s="22"/>
      <c r="TC45" s="22"/>
      <c r="TD45" s="22"/>
      <c r="TE45" s="22"/>
      <c r="TF45" s="22"/>
      <c r="TG45" s="22"/>
      <c r="TH45" s="22"/>
      <c r="TI45" s="22"/>
      <c r="TJ45" s="22"/>
      <c r="TK45" s="22"/>
      <c r="TL45" s="22"/>
      <c r="TM45" s="22"/>
      <c r="TN45" s="22"/>
      <c r="TO45" s="22"/>
      <c r="TP45" s="22"/>
      <c r="TQ45" s="22"/>
      <c r="TR45" s="22"/>
      <c r="TS45" s="22"/>
      <c r="TT45" s="22"/>
      <c r="TU45" s="22"/>
      <c r="TV45" s="22"/>
      <c r="TW45" s="22"/>
      <c r="TX45" s="22"/>
      <c r="TY45" s="22"/>
      <c r="TZ45" s="22"/>
      <c r="UA45" s="22"/>
      <c r="UB45" s="22"/>
      <c r="UC45" s="22"/>
      <c r="UD45" s="22"/>
      <c r="UE45" s="22"/>
      <c r="UF45" s="22"/>
      <c r="UG45" s="22"/>
      <c r="UH45" s="22"/>
      <c r="UI45" s="22"/>
      <c r="UJ45" s="22"/>
      <c r="UK45" s="22"/>
      <c r="UL45" s="22"/>
      <c r="UM45" s="22"/>
      <c r="UN45" s="22"/>
      <c r="UO45" s="22"/>
      <c r="UP45" s="22"/>
      <c r="UQ45" s="22"/>
      <c r="UR45" s="22"/>
      <c r="US45" s="22"/>
      <c r="UT45" s="22"/>
      <c r="UU45" s="22"/>
      <c r="UV45" s="22"/>
      <c r="UW45" s="22"/>
      <c r="UX45" s="22"/>
      <c r="UY45" s="22"/>
      <c r="UZ45" s="22"/>
      <c r="VA45" s="22"/>
      <c r="VB45" s="22"/>
      <c r="VC45" s="22"/>
      <c r="VD45" s="22"/>
      <c r="VE45" s="22"/>
      <c r="VF45" s="22"/>
      <c r="VG45" s="22"/>
      <c r="VH45" s="22"/>
      <c r="VI45" s="22"/>
      <c r="VJ45" s="22"/>
      <c r="VK45" s="22"/>
      <c r="VL45" s="22"/>
      <c r="VM45" s="22"/>
      <c r="VN45" s="22"/>
      <c r="VO45" s="22"/>
      <c r="VP45" s="22"/>
      <c r="VQ45" s="22"/>
      <c r="VR45" s="22"/>
      <c r="VS45" s="22"/>
      <c r="VT45" s="22"/>
      <c r="VU45" s="22"/>
      <c r="VV45" s="22"/>
      <c r="VW45" s="22"/>
      <c r="VX45" s="22"/>
      <c r="VY45" s="22"/>
      <c r="VZ45" s="22"/>
      <c r="WA45" s="22"/>
      <c r="WB45" s="22"/>
      <c r="WC45" s="22"/>
      <c r="WD45" s="22"/>
      <c r="WE45" s="22"/>
      <c r="WF45" s="22"/>
      <c r="WG45" s="22"/>
      <c r="WH45" s="22"/>
      <c r="WI45" s="22"/>
      <c r="WJ45" s="22"/>
      <c r="WK45" s="22"/>
      <c r="WL45" s="22"/>
      <c r="WM45" s="22"/>
      <c r="WN45" s="22"/>
      <c r="WO45" s="22"/>
      <c r="WP45" s="22"/>
      <c r="WQ45" s="22"/>
      <c r="WR45" s="22"/>
      <c r="WS45" s="22"/>
      <c r="WT45" s="22"/>
      <c r="WU45" s="22"/>
      <c r="WV45" s="22"/>
      <c r="WW45" s="22"/>
      <c r="WX45" s="22"/>
      <c r="WY45" s="22"/>
      <c r="WZ45" s="22"/>
      <c r="XA45" s="22"/>
      <c r="XB45" s="22"/>
      <c r="XC45" s="22"/>
      <c r="XD45" s="22"/>
      <c r="XE45" s="22"/>
      <c r="XF45" s="22"/>
      <c r="XG45" s="22"/>
      <c r="XH45" s="22"/>
      <c r="XI45" s="22"/>
      <c r="XJ45" s="22"/>
      <c r="XK45" s="22"/>
      <c r="XL45" s="22"/>
      <c r="XM45" s="22"/>
      <c r="XN45" s="22"/>
      <c r="XO45" s="22"/>
      <c r="XP45" s="22"/>
      <c r="XQ45" s="22"/>
      <c r="XR45" s="22"/>
      <c r="XS45" s="22"/>
      <c r="XT45" s="22"/>
      <c r="XU45" s="22"/>
      <c r="XV45" s="22"/>
      <c r="XW45" s="22"/>
      <c r="XX45" s="22"/>
      <c r="XY45" s="22"/>
      <c r="XZ45" s="22"/>
      <c r="YA45" s="22"/>
      <c r="YB45" s="22"/>
      <c r="YC45" s="22"/>
      <c r="YD45" s="22"/>
      <c r="YE45" s="22"/>
      <c r="YF45" s="22"/>
      <c r="YG45" s="22"/>
      <c r="YH45" s="22"/>
      <c r="YI45" s="22"/>
      <c r="YJ45" s="22"/>
      <c r="YK45" s="22"/>
      <c r="YL45" s="22"/>
      <c r="YM45" s="22"/>
      <c r="YN45" s="22"/>
      <c r="YO45" s="22"/>
      <c r="YP45" s="22"/>
      <c r="YQ45" s="22"/>
      <c r="YR45" s="22"/>
      <c r="YS45" s="22"/>
      <c r="YT45" s="22"/>
      <c r="YU45" s="22"/>
      <c r="YV45" s="22"/>
      <c r="YW45" s="22"/>
      <c r="YX45" s="22"/>
      <c r="YY45" s="22"/>
      <c r="YZ45" s="22"/>
      <c r="ZA45" s="22"/>
      <c r="ZB45" s="22"/>
      <c r="ZC45" s="22"/>
      <c r="ZD45" s="22"/>
      <c r="ZE45" s="22"/>
      <c r="ZF45" s="22"/>
      <c r="ZG45" s="22"/>
      <c r="ZH45" s="22"/>
      <c r="ZI45" s="22"/>
      <c r="ZJ45" s="22"/>
      <c r="ZK45" s="22"/>
      <c r="ZL45" s="22"/>
      <c r="ZM45" s="22"/>
      <c r="ZN45" s="22"/>
      <c r="ZO45" s="22"/>
      <c r="ZP45" s="22"/>
      <c r="ZQ45" s="22"/>
      <c r="ZR45" s="22"/>
      <c r="ZS45" s="22"/>
      <c r="ZT45" s="22"/>
      <c r="ZU45" s="22"/>
      <c r="ZV45" s="22"/>
      <c r="ZW45" s="22"/>
      <c r="ZX45" s="22"/>
      <c r="ZY45" s="22"/>
      <c r="ZZ45" s="22"/>
      <c r="AAA45" s="22"/>
      <c r="AAB45" s="22"/>
      <c r="AAC45" s="22"/>
      <c r="AAD45" s="22"/>
      <c r="AAE45" s="22"/>
      <c r="AAF45" s="22"/>
    </row>
    <row r="46" spans="1:708" ht="47.25" customHeight="1">
      <c r="A46" s="22"/>
      <c r="B46" s="23" t="s">
        <v>72</v>
      </c>
      <c r="C46" s="23">
        <v>6</v>
      </c>
      <c r="D46" s="22"/>
      <c r="E46" s="22" t="s">
        <v>73</v>
      </c>
      <c r="F46" s="22" t="s">
        <v>151</v>
      </c>
      <c r="G46" s="24">
        <v>62.848999999999997</v>
      </c>
      <c r="H46" s="25">
        <v>6301</v>
      </c>
      <c r="I46" s="26">
        <f t="shared" si="0"/>
        <v>100.25616954923707</v>
      </c>
      <c r="J46" s="24">
        <v>62.848999999999997</v>
      </c>
      <c r="K46" s="27">
        <v>1954</v>
      </c>
      <c r="L46" s="28">
        <f t="shared" si="1"/>
        <v>0.3101095064275512</v>
      </c>
      <c r="M46" s="23">
        <v>4</v>
      </c>
      <c r="N46" s="29"/>
      <c r="O46" s="30">
        <v>0.67796610169491522</v>
      </c>
      <c r="P46" s="23">
        <v>1</v>
      </c>
      <c r="Q46" s="23">
        <v>168</v>
      </c>
      <c r="R46" s="23">
        <v>4</v>
      </c>
      <c r="S46" s="31">
        <f t="shared" si="13"/>
        <v>2.3809523809523808E-2</v>
      </c>
      <c r="T46" s="23">
        <v>1</v>
      </c>
      <c r="U46" s="23">
        <v>206</v>
      </c>
      <c r="V46" s="32">
        <f t="shared" si="14"/>
        <v>3.2693223297889221E-2</v>
      </c>
      <c r="W46" s="23">
        <v>1</v>
      </c>
      <c r="X46" s="22">
        <v>61</v>
      </c>
      <c r="Y46" s="34">
        <f t="shared" si="15"/>
        <v>9.6810030153943825E-3</v>
      </c>
      <c r="Z46" s="23">
        <v>1</v>
      </c>
      <c r="AA46" s="35">
        <v>26</v>
      </c>
      <c r="AB46" s="36">
        <f t="shared" si="16"/>
        <v>4.126329154102523E-3</v>
      </c>
      <c r="AC46" s="23">
        <v>1</v>
      </c>
      <c r="AD46" s="37">
        <v>0.65</v>
      </c>
      <c r="AE46" s="23">
        <v>5</v>
      </c>
      <c r="AF46" s="38">
        <v>5.0000000000000001E-3</v>
      </c>
      <c r="AG46" s="23">
        <v>1</v>
      </c>
      <c r="AH46" s="23">
        <f t="shared" si="8"/>
        <v>1.5714285714285714</v>
      </c>
      <c r="AI46" s="22"/>
      <c r="AJ46" s="22">
        <f t="shared" si="17"/>
        <v>2.7857142857142856</v>
      </c>
      <c r="AK46" s="29" t="str">
        <f t="shared" si="9"/>
        <v>HIGH</v>
      </c>
      <c r="AL46" s="40" t="s">
        <v>75</v>
      </c>
      <c r="AM46" s="41">
        <v>2</v>
      </c>
      <c r="AN46" s="42" t="s">
        <v>76</v>
      </c>
      <c r="AO46" s="43">
        <v>2</v>
      </c>
      <c r="AP46" s="40" t="s">
        <v>152</v>
      </c>
      <c r="AQ46" s="43">
        <v>3</v>
      </c>
      <c r="AR46" s="40" t="s">
        <v>78</v>
      </c>
      <c r="AS46" s="41">
        <v>3</v>
      </c>
      <c r="AT46" s="40" t="s">
        <v>79</v>
      </c>
      <c r="AU46" s="41">
        <v>4</v>
      </c>
      <c r="AV46" s="44" t="s">
        <v>80</v>
      </c>
      <c r="AW46" s="45">
        <v>4</v>
      </c>
      <c r="AX46" s="22">
        <f t="shared" si="10"/>
        <v>3</v>
      </c>
      <c r="AY46" s="22"/>
      <c r="AZ46" s="46">
        <f t="shared" si="6"/>
        <v>0.92857142857142849</v>
      </c>
      <c r="BA46" s="22" t="str">
        <f t="shared" si="11"/>
        <v>HIGH</v>
      </c>
      <c r="BB46" s="22">
        <v>3</v>
      </c>
      <c r="BC46" s="22">
        <f t="shared" si="18"/>
        <v>18</v>
      </c>
      <c r="BD46" s="29" t="str">
        <f t="shared" si="12"/>
        <v>LOW RISK</v>
      </c>
      <c r="BE46" s="47"/>
      <c r="BF46" s="47"/>
      <c r="BG46" s="47"/>
      <c r="BH46" s="47"/>
      <c r="BI46" s="47"/>
      <c r="BJ46" s="47"/>
      <c r="BK46" s="47"/>
      <c r="BL46" s="47"/>
      <c r="BM46" s="47"/>
      <c r="BN46" s="47"/>
      <c r="BO46" s="47"/>
      <c r="BP46" s="47"/>
      <c r="BQ46" s="47"/>
      <c r="BR46" s="48"/>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row>
    <row r="47" spans="1:708" ht="47.25" customHeight="1">
      <c r="A47" s="22"/>
      <c r="B47" s="23" t="s">
        <v>72</v>
      </c>
      <c r="C47" s="23">
        <v>6</v>
      </c>
      <c r="D47" s="22"/>
      <c r="E47" s="22" t="s">
        <v>73</v>
      </c>
      <c r="F47" s="22" t="s">
        <v>153</v>
      </c>
      <c r="G47" s="24">
        <v>54.987000000000002</v>
      </c>
      <c r="H47" s="25">
        <v>5036</v>
      </c>
      <c r="I47" s="26">
        <f t="shared" si="0"/>
        <v>91.585283794351383</v>
      </c>
      <c r="J47" s="24">
        <v>54.987000000000002</v>
      </c>
      <c r="K47" s="27">
        <v>5036</v>
      </c>
      <c r="L47" s="28">
        <f t="shared" si="1"/>
        <v>1</v>
      </c>
      <c r="M47" s="23">
        <v>5</v>
      </c>
      <c r="N47" s="29"/>
      <c r="O47" s="30">
        <v>0.99009900990099009</v>
      </c>
      <c r="P47" s="23">
        <v>1</v>
      </c>
      <c r="Q47" s="23">
        <v>97</v>
      </c>
      <c r="R47" s="23">
        <v>39</v>
      </c>
      <c r="S47" s="31">
        <f t="shared" si="13"/>
        <v>0.40206185567010311</v>
      </c>
      <c r="T47" s="23">
        <v>4</v>
      </c>
      <c r="U47" s="23">
        <v>314</v>
      </c>
      <c r="V47" s="32">
        <f t="shared" si="14"/>
        <v>6.2351072279586972E-2</v>
      </c>
      <c r="W47" s="23">
        <v>2</v>
      </c>
      <c r="X47" s="22">
        <v>120</v>
      </c>
      <c r="Y47" s="34">
        <f t="shared" si="15"/>
        <v>2.3828435266084195E-2</v>
      </c>
      <c r="Z47" s="23">
        <v>1</v>
      </c>
      <c r="AA47" s="35">
        <v>37</v>
      </c>
      <c r="AB47" s="36">
        <f t="shared" si="16"/>
        <v>7.3471008737092929E-3</v>
      </c>
      <c r="AC47" s="23">
        <v>1</v>
      </c>
      <c r="AD47" s="37">
        <v>0.65</v>
      </c>
      <c r="AE47" s="23">
        <v>5</v>
      </c>
      <c r="AF47" s="38">
        <v>5.0000000000000001E-3</v>
      </c>
      <c r="AG47" s="23">
        <v>1</v>
      </c>
      <c r="AH47" s="23">
        <f t="shared" si="8"/>
        <v>2.1428571428571428</v>
      </c>
      <c r="AI47" s="22"/>
      <c r="AJ47" s="22">
        <f t="shared" si="17"/>
        <v>3.5714285714285712</v>
      </c>
      <c r="AK47" s="29" t="str">
        <f t="shared" si="9"/>
        <v>HIGH</v>
      </c>
      <c r="AL47" s="40" t="s">
        <v>75</v>
      </c>
      <c r="AM47" s="41">
        <v>2</v>
      </c>
      <c r="AN47" s="42" t="s">
        <v>76</v>
      </c>
      <c r="AO47" s="43">
        <v>2</v>
      </c>
      <c r="AP47" s="40" t="s">
        <v>154</v>
      </c>
      <c r="AQ47" s="43">
        <v>3</v>
      </c>
      <c r="AR47" s="40" t="s">
        <v>78</v>
      </c>
      <c r="AS47" s="41">
        <v>3</v>
      </c>
      <c r="AT47" s="40" t="s">
        <v>79</v>
      </c>
      <c r="AU47" s="41">
        <v>4</v>
      </c>
      <c r="AV47" s="44" t="s">
        <v>80</v>
      </c>
      <c r="AW47" s="45">
        <v>4</v>
      </c>
      <c r="AX47" s="22">
        <f t="shared" si="10"/>
        <v>3</v>
      </c>
      <c r="AY47" s="22"/>
      <c r="AZ47" s="46">
        <f t="shared" si="6"/>
        <v>1.1904761904761905</v>
      </c>
      <c r="BA47" s="22" t="str">
        <f t="shared" si="11"/>
        <v>HIGH</v>
      </c>
      <c r="BB47" s="22">
        <v>3</v>
      </c>
      <c r="BC47" s="22">
        <f t="shared" si="18"/>
        <v>18</v>
      </c>
      <c r="BD47" s="29" t="str">
        <f t="shared" si="12"/>
        <v>LOW RISK</v>
      </c>
      <c r="BE47" s="47"/>
      <c r="BF47" s="47"/>
      <c r="BG47" s="47"/>
      <c r="BH47" s="47"/>
      <c r="BI47" s="47"/>
      <c r="BJ47" s="47"/>
      <c r="BK47" s="47"/>
      <c r="BL47" s="47"/>
      <c r="BM47" s="47"/>
      <c r="BN47" s="47"/>
      <c r="BO47" s="47"/>
      <c r="BP47" s="47"/>
      <c r="BQ47" s="47"/>
      <c r="BR47" s="48"/>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c r="QO47" s="22"/>
      <c r="QP47" s="22"/>
      <c r="QQ47" s="22"/>
      <c r="QR47" s="22"/>
      <c r="QS47" s="22"/>
      <c r="QT47" s="22"/>
      <c r="QU47" s="22"/>
      <c r="QV47" s="22"/>
      <c r="QW47" s="22"/>
      <c r="QX47" s="22"/>
      <c r="QY47" s="22"/>
      <c r="QZ47" s="22"/>
      <c r="RA47" s="22"/>
      <c r="RB47" s="22"/>
      <c r="RC47" s="22"/>
      <c r="RD47" s="22"/>
      <c r="RE47" s="22"/>
      <c r="RF47" s="22"/>
      <c r="RG47" s="22"/>
      <c r="RH47" s="22"/>
      <c r="RI47" s="22"/>
      <c r="RJ47" s="22"/>
      <c r="RK47" s="22"/>
      <c r="RL47" s="22"/>
      <c r="RM47" s="22"/>
      <c r="RN47" s="22"/>
      <c r="RO47" s="22"/>
      <c r="RP47" s="22"/>
      <c r="RQ47" s="22"/>
      <c r="RR47" s="22"/>
      <c r="RS47" s="22"/>
      <c r="RT47" s="22"/>
      <c r="RU47" s="22"/>
      <c r="RV47" s="22"/>
      <c r="RW47" s="22"/>
      <c r="RX47" s="22"/>
      <c r="RY47" s="22"/>
      <c r="RZ47" s="22"/>
      <c r="SA47" s="22"/>
      <c r="SB47" s="22"/>
      <c r="SC47" s="22"/>
      <c r="SD47" s="22"/>
      <c r="SE47" s="22"/>
      <c r="SF47" s="22"/>
      <c r="SG47" s="22"/>
      <c r="SH47" s="22"/>
      <c r="SI47" s="22"/>
      <c r="SJ47" s="22"/>
      <c r="SK47" s="22"/>
      <c r="SL47" s="22"/>
      <c r="SM47" s="22"/>
      <c r="SN47" s="22"/>
      <c r="SO47" s="22"/>
      <c r="SP47" s="22"/>
      <c r="SQ47" s="22"/>
      <c r="SR47" s="22"/>
      <c r="SS47" s="22"/>
      <c r="ST47" s="22"/>
      <c r="SU47" s="22"/>
      <c r="SV47" s="22"/>
      <c r="SW47" s="22"/>
      <c r="SX47" s="22"/>
      <c r="SY47" s="22"/>
      <c r="SZ47" s="22"/>
      <c r="TA47" s="22"/>
      <c r="TB47" s="22"/>
      <c r="TC47" s="22"/>
      <c r="TD47" s="22"/>
      <c r="TE47" s="22"/>
      <c r="TF47" s="22"/>
      <c r="TG47" s="22"/>
      <c r="TH47" s="22"/>
      <c r="TI47" s="22"/>
      <c r="TJ47" s="22"/>
      <c r="TK47" s="22"/>
      <c r="TL47" s="22"/>
      <c r="TM47" s="22"/>
      <c r="TN47" s="22"/>
      <c r="TO47" s="22"/>
      <c r="TP47" s="22"/>
      <c r="TQ47" s="22"/>
      <c r="TR47" s="22"/>
      <c r="TS47" s="22"/>
      <c r="TT47" s="22"/>
      <c r="TU47" s="22"/>
      <c r="TV47" s="22"/>
      <c r="TW47" s="22"/>
      <c r="TX47" s="22"/>
      <c r="TY47" s="22"/>
      <c r="TZ47" s="22"/>
      <c r="UA47" s="22"/>
      <c r="UB47" s="22"/>
      <c r="UC47" s="22"/>
      <c r="UD47" s="22"/>
      <c r="UE47" s="22"/>
      <c r="UF47" s="22"/>
      <c r="UG47" s="22"/>
      <c r="UH47" s="22"/>
      <c r="UI47" s="22"/>
      <c r="UJ47" s="22"/>
      <c r="UK47" s="22"/>
      <c r="UL47" s="22"/>
      <c r="UM47" s="22"/>
      <c r="UN47" s="22"/>
      <c r="UO47" s="22"/>
      <c r="UP47" s="22"/>
      <c r="UQ47" s="22"/>
      <c r="UR47" s="22"/>
      <c r="US47" s="22"/>
      <c r="UT47" s="22"/>
      <c r="UU47" s="22"/>
      <c r="UV47" s="22"/>
      <c r="UW47" s="22"/>
      <c r="UX47" s="22"/>
      <c r="UY47" s="22"/>
      <c r="UZ47" s="22"/>
      <c r="VA47" s="22"/>
      <c r="VB47" s="22"/>
      <c r="VC47" s="22"/>
      <c r="VD47" s="22"/>
      <c r="VE47" s="22"/>
      <c r="VF47" s="22"/>
      <c r="VG47" s="22"/>
      <c r="VH47" s="22"/>
      <c r="VI47" s="22"/>
      <c r="VJ47" s="22"/>
      <c r="VK47" s="22"/>
      <c r="VL47" s="22"/>
      <c r="VM47" s="22"/>
      <c r="VN47" s="22"/>
      <c r="VO47" s="22"/>
      <c r="VP47" s="22"/>
      <c r="VQ47" s="22"/>
      <c r="VR47" s="22"/>
      <c r="VS47" s="22"/>
      <c r="VT47" s="22"/>
      <c r="VU47" s="22"/>
      <c r="VV47" s="22"/>
      <c r="VW47" s="22"/>
      <c r="VX47" s="22"/>
      <c r="VY47" s="22"/>
      <c r="VZ47" s="22"/>
      <c r="WA47" s="22"/>
      <c r="WB47" s="22"/>
      <c r="WC47" s="22"/>
      <c r="WD47" s="22"/>
      <c r="WE47" s="22"/>
      <c r="WF47" s="22"/>
      <c r="WG47" s="22"/>
      <c r="WH47" s="22"/>
      <c r="WI47" s="22"/>
      <c r="WJ47" s="22"/>
      <c r="WK47" s="22"/>
      <c r="WL47" s="22"/>
      <c r="WM47" s="22"/>
      <c r="WN47" s="22"/>
      <c r="WO47" s="22"/>
      <c r="WP47" s="22"/>
      <c r="WQ47" s="22"/>
      <c r="WR47" s="22"/>
      <c r="WS47" s="22"/>
      <c r="WT47" s="22"/>
      <c r="WU47" s="22"/>
      <c r="WV47" s="22"/>
      <c r="WW47" s="22"/>
      <c r="WX47" s="22"/>
      <c r="WY47" s="22"/>
      <c r="WZ47" s="22"/>
      <c r="XA47" s="22"/>
      <c r="XB47" s="22"/>
      <c r="XC47" s="22"/>
      <c r="XD47" s="22"/>
      <c r="XE47" s="22"/>
      <c r="XF47" s="22"/>
      <c r="XG47" s="22"/>
      <c r="XH47" s="22"/>
      <c r="XI47" s="22"/>
      <c r="XJ47" s="22"/>
      <c r="XK47" s="22"/>
      <c r="XL47" s="22"/>
      <c r="XM47" s="22"/>
      <c r="XN47" s="22"/>
      <c r="XO47" s="22"/>
      <c r="XP47" s="22"/>
      <c r="XQ47" s="22"/>
      <c r="XR47" s="22"/>
      <c r="XS47" s="22"/>
      <c r="XT47" s="22"/>
      <c r="XU47" s="22"/>
      <c r="XV47" s="22"/>
      <c r="XW47" s="22"/>
      <c r="XX47" s="22"/>
      <c r="XY47" s="22"/>
      <c r="XZ47" s="22"/>
      <c r="YA47" s="22"/>
      <c r="YB47" s="22"/>
      <c r="YC47" s="22"/>
      <c r="YD47" s="22"/>
      <c r="YE47" s="22"/>
      <c r="YF47" s="22"/>
      <c r="YG47" s="22"/>
      <c r="YH47" s="22"/>
      <c r="YI47" s="22"/>
      <c r="YJ47" s="22"/>
      <c r="YK47" s="22"/>
      <c r="YL47" s="22"/>
      <c r="YM47" s="22"/>
      <c r="YN47" s="22"/>
      <c r="YO47" s="22"/>
      <c r="YP47" s="22"/>
      <c r="YQ47" s="22"/>
      <c r="YR47" s="22"/>
      <c r="YS47" s="22"/>
      <c r="YT47" s="22"/>
      <c r="YU47" s="22"/>
      <c r="YV47" s="22"/>
      <c r="YW47" s="22"/>
      <c r="YX47" s="22"/>
      <c r="YY47" s="22"/>
      <c r="YZ47" s="22"/>
      <c r="ZA47" s="22"/>
      <c r="ZB47" s="22"/>
      <c r="ZC47" s="22"/>
      <c r="ZD47" s="22"/>
      <c r="ZE47" s="22"/>
      <c r="ZF47" s="22"/>
      <c r="ZG47" s="22"/>
      <c r="ZH47" s="22"/>
      <c r="ZI47" s="22"/>
      <c r="ZJ47" s="22"/>
      <c r="ZK47" s="22"/>
      <c r="ZL47" s="22"/>
      <c r="ZM47" s="22"/>
      <c r="ZN47" s="22"/>
      <c r="ZO47" s="22"/>
      <c r="ZP47" s="22"/>
      <c r="ZQ47" s="22"/>
      <c r="ZR47" s="22"/>
      <c r="ZS47" s="22"/>
      <c r="ZT47" s="22"/>
      <c r="ZU47" s="22"/>
      <c r="ZV47" s="22"/>
      <c r="ZW47" s="22"/>
      <c r="ZX47" s="22"/>
      <c r="ZY47" s="22"/>
      <c r="ZZ47" s="22"/>
      <c r="AAA47" s="22"/>
      <c r="AAB47" s="22"/>
      <c r="AAC47" s="22"/>
      <c r="AAD47" s="22"/>
      <c r="AAE47" s="22"/>
      <c r="AAF47" s="22"/>
    </row>
    <row r="48" spans="1:708" ht="153">
      <c r="A48" s="19"/>
      <c r="B48" s="23" t="s">
        <v>72</v>
      </c>
      <c r="C48" s="23">
        <v>6</v>
      </c>
      <c r="D48" s="19"/>
      <c r="E48" s="19" t="s">
        <v>73</v>
      </c>
      <c r="F48" s="22" t="s">
        <v>155</v>
      </c>
      <c r="G48" s="24">
        <v>11.5174</v>
      </c>
      <c r="H48" s="25">
        <v>1135</v>
      </c>
      <c r="I48" s="26">
        <f t="shared" si="0"/>
        <v>98.546546963724452</v>
      </c>
      <c r="J48" s="24">
        <v>11.5174</v>
      </c>
      <c r="K48" s="27">
        <v>1135</v>
      </c>
      <c r="L48" s="28">
        <f t="shared" si="1"/>
        <v>1</v>
      </c>
      <c r="M48" s="20">
        <v>5</v>
      </c>
      <c r="N48" s="49"/>
      <c r="O48" s="30">
        <v>0</v>
      </c>
      <c r="P48" s="20">
        <v>1</v>
      </c>
      <c r="Q48" s="20">
        <v>69</v>
      </c>
      <c r="R48" s="20">
        <v>20</v>
      </c>
      <c r="S48" s="31">
        <f t="shared" si="13"/>
        <v>0.28985507246376813</v>
      </c>
      <c r="T48" s="20">
        <v>3</v>
      </c>
      <c r="U48" s="20">
        <v>192</v>
      </c>
      <c r="V48" s="32">
        <f t="shared" si="14"/>
        <v>0.16916299559471365</v>
      </c>
      <c r="W48" s="20">
        <v>3</v>
      </c>
      <c r="X48" s="21">
        <v>77</v>
      </c>
      <c r="Y48" s="34">
        <f t="shared" si="15"/>
        <v>6.7841409691629953E-2</v>
      </c>
      <c r="Z48" s="20">
        <v>2</v>
      </c>
      <c r="AA48" s="35">
        <v>21</v>
      </c>
      <c r="AB48" s="36">
        <f t="shared" si="16"/>
        <v>1.8502202643171806E-2</v>
      </c>
      <c r="AC48" s="20">
        <v>1</v>
      </c>
      <c r="AD48" s="37">
        <v>0.55000000000000004</v>
      </c>
      <c r="AE48" s="20">
        <v>5</v>
      </c>
      <c r="AF48" s="38">
        <v>5.0000000000000001E-3</v>
      </c>
      <c r="AG48" s="23">
        <v>1</v>
      </c>
      <c r="AH48" s="23">
        <f t="shared" si="8"/>
        <v>2.2857142857142856</v>
      </c>
      <c r="AI48" s="50"/>
      <c r="AJ48" s="22">
        <f t="shared" si="17"/>
        <v>3.6428571428571428</v>
      </c>
      <c r="AK48" s="29" t="e">
        <f>IF(#REF!&lt;=1,"LOW", IF(#REF!&lt;=2,"MEDIUM LOW", IF(#REF!&lt;=3,"MEDIUM", IF(#REF!&lt;=4,"MEDIUM HIGH", "HIGH"))))</f>
        <v>#REF!</v>
      </c>
      <c r="AL48" s="40" t="s">
        <v>75</v>
      </c>
      <c r="AM48" s="41">
        <v>2</v>
      </c>
      <c r="AN48" s="42" t="s">
        <v>76</v>
      </c>
      <c r="AO48" s="43">
        <v>2</v>
      </c>
      <c r="AP48" s="40" t="s">
        <v>156</v>
      </c>
      <c r="AQ48" s="43">
        <v>3</v>
      </c>
      <c r="AR48" s="40" t="s">
        <v>78</v>
      </c>
      <c r="AS48" s="41">
        <v>3</v>
      </c>
      <c r="AT48" s="40" t="s">
        <v>79</v>
      </c>
      <c r="AU48" s="41">
        <v>4</v>
      </c>
      <c r="AV48" s="44" t="s">
        <v>80</v>
      </c>
      <c r="AW48" s="45">
        <v>4</v>
      </c>
      <c r="AX48" s="22">
        <f t="shared" si="10"/>
        <v>3</v>
      </c>
      <c r="AY48" s="49"/>
      <c r="AZ48" s="51">
        <f t="shared" si="6"/>
        <v>1.2142857142857142</v>
      </c>
      <c r="BA48" s="29" t="e">
        <f>IF(#REF!&lt;=1,"LOW", IF(#REF!&lt;=2,"MEDIUM LOW", IF(#REF!&lt;=3,"MEDIUM", IF(#REF!&lt;=4,"MEDIUM HIGH", "HIGH"))))</f>
        <v>#REF!</v>
      </c>
      <c r="BB48" s="49">
        <v>3</v>
      </c>
      <c r="BC48" s="22">
        <f t="shared" si="18"/>
        <v>18</v>
      </c>
      <c r="BD48" s="29" t="e">
        <f>IF(#REF!&lt;=6,"LOW RISK", IF(#REF!&lt;=12,"MODERATE RISK", IF(#REF!&lt;=18,"HIGH RISK","VERY HIGH RISK")))</f>
        <v>#REF!</v>
      </c>
      <c r="BE48" s="52"/>
      <c r="BF48" s="52"/>
      <c r="BG48" s="52"/>
      <c r="BH48" s="52"/>
      <c r="BI48" s="52"/>
      <c r="BJ48" s="52"/>
      <c r="BK48" s="52"/>
      <c r="BL48" s="52"/>
      <c r="BM48" s="52"/>
      <c r="BN48" s="52"/>
      <c r="BO48" s="52"/>
      <c r="BP48" s="52"/>
      <c r="BQ48" s="52"/>
    </row>
    <row r="49" spans="1:69" ht="178.5">
      <c r="A49" s="19"/>
      <c r="B49" s="23" t="s">
        <v>72</v>
      </c>
      <c r="C49" s="23">
        <v>6</v>
      </c>
      <c r="D49" s="19"/>
      <c r="E49" s="22" t="s">
        <v>81</v>
      </c>
      <c r="F49" s="22" t="s">
        <v>157</v>
      </c>
      <c r="G49" s="24">
        <v>535.45600000000002</v>
      </c>
      <c r="H49" s="25">
        <v>1871</v>
      </c>
      <c r="I49" s="26">
        <f t="shared" si="0"/>
        <v>3.494218012311002</v>
      </c>
      <c r="J49" s="24">
        <v>535.45600000000002</v>
      </c>
      <c r="K49" s="27">
        <v>1871</v>
      </c>
      <c r="L49" s="28">
        <f t="shared" si="1"/>
        <v>1</v>
      </c>
      <c r="M49" s="20">
        <v>5</v>
      </c>
      <c r="N49" s="49"/>
      <c r="O49" s="30">
        <v>1.2315270935960592</v>
      </c>
      <c r="P49" s="20">
        <v>1</v>
      </c>
      <c r="Q49" s="20">
        <v>139</v>
      </c>
      <c r="R49" s="20">
        <v>53</v>
      </c>
      <c r="S49" s="31">
        <f t="shared" si="13"/>
        <v>0.38129496402877699</v>
      </c>
      <c r="T49" s="20">
        <v>4</v>
      </c>
      <c r="U49" s="20">
        <v>355</v>
      </c>
      <c r="V49" s="32">
        <f t="shared" si="14"/>
        <v>0.18973810796365581</v>
      </c>
      <c r="W49" s="20">
        <v>3</v>
      </c>
      <c r="X49" s="21">
        <v>147</v>
      </c>
      <c r="Y49" s="34">
        <f t="shared" si="15"/>
        <v>7.8567610903260282E-2</v>
      </c>
      <c r="Z49" s="20">
        <v>2</v>
      </c>
      <c r="AA49" s="35">
        <v>11</v>
      </c>
      <c r="AB49" s="36">
        <f t="shared" si="16"/>
        <v>5.8792089791555322E-3</v>
      </c>
      <c r="AC49" s="20">
        <v>1</v>
      </c>
      <c r="AD49" s="37">
        <v>0.65</v>
      </c>
      <c r="AE49" s="20">
        <v>5</v>
      </c>
      <c r="AF49" s="38">
        <v>5.0000000000000001E-3</v>
      </c>
      <c r="AG49" s="23">
        <v>1</v>
      </c>
      <c r="AH49" s="23">
        <f t="shared" si="8"/>
        <v>2.4285714285714284</v>
      </c>
      <c r="AI49" s="50"/>
      <c r="AJ49" s="22">
        <f t="shared" si="17"/>
        <v>3.7142857142857144</v>
      </c>
      <c r="AK49" s="29" t="str">
        <f t="shared" si="9"/>
        <v>HIGH</v>
      </c>
      <c r="AL49" s="40" t="s">
        <v>75</v>
      </c>
      <c r="AM49" s="41">
        <v>2</v>
      </c>
      <c r="AN49" s="42" t="s">
        <v>76</v>
      </c>
      <c r="AO49" s="43">
        <v>2</v>
      </c>
      <c r="AP49" s="40" t="s">
        <v>122</v>
      </c>
      <c r="AQ49" s="43">
        <v>3</v>
      </c>
      <c r="AR49" s="40" t="s">
        <v>78</v>
      </c>
      <c r="AS49" s="41">
        <v>3</v>
      </c>
      <c r="AT49" s="40" t="s">
        <v>79</v>
      </c>
      <c r="AU49" s="41">
        <v>4</v>
      </c>
      <c r="AV49" s="44" t="s">
        <v>80</v>
      </c>
      <c r="AW49" s="45">
        <v>4</v>
      </c>
      <c r="AX49" s="22">
        <f t="shared" si="10"/>
        <v>3</v>
      </c>
      <c r="AY49" s="49"/>
      <c r="AZ49" s="51">
        <f t="shared" si="6"/>
        <v>1.2380952380952381</v>
      </c>
      <c r="BA49" s="29" t="str">
        <f t="shared" si="11"/>
        <v>HIGH</v>
      </c>
      <c r="BB49" s="49">
        <v>3</v>
      </c>
      <c r="BC49" s="22">
        <f t="shared" si="18"/>
        <v>18</v>
      </c>
      <c r="BD49" s="29" t="str">
        <f t="shared" si="12"/>
        <v>LOW RISK</v>
      </c>
      <c r="BE49" s="52"/>
      <c r="BF49" s="52"/>
      <c r="BG49" s="52"/>
      <c r="BH49" s="52"/>
      <c r="BI49" s="52"/>
      <c r="BJ49" s="52"/>
      <c r="BK49" s="52"/>
      <c r="BL49" s="52"/>
      <c r="BM49" s="52"/>
      <c r="BN49" s="52"/>
      <c r="BO49" s="52"/>
      <c r="BP49" s="52"/>
      <c r="BQ49" s="52"/>
    </row>
    <row r="50" spans="1:69" ht="191.25">
      <c r="A50" s="19"/>
      <c r="B50" s="23" t="s">
        <v>72</v>
      </c>
      <c r="C50" s="23">
        <v>6</v>
      </c>
      <c r="D50" s="19"/>
      <c r="E50" s="19" t="s">
        <v>73</v>
      </c>
      <c r="F50" s="22" t="s">
        <v>158</v>
      </c>
      <c r="G50" s="24">
        <v>7.6308699999999998</v>
      </c>
      <c r="H50" s="25">
        <v>163</v>
      </c>
      <c r="I50" s="26">
        <f t="shared" si="0"/>
        <v>21.36060501620392</v>
      </c>
      <c r="J50" s="24">
        <v>7.6308699999999998</v>
      </c>
      <c r="K50" s="27">
        <v>163</v>
      </c>
      <c r="L50" s="28">
        <f t="shared" si="1"/>
        <v>1</v>
      </c>
      <c r="M50" s="20">
        <v>5</v>
      </c>
      <c r="N50" s="49"/>
      <c r="O50" s="30">
        <v>2.0683453237410072</v>
      </c>
      <c r="P50" s="20">
        <v>1</v>
      </c>
      <c r="Q50" s="20">
        <v>0</v>
      </c>
      <c r="R50" s="20">
        <v>0</v>
      </c>
      <c r="S50" s="31">
        <v>0</v>
      </c>
      <c r="T50" s="20">
        <v>0</v>
      </c>
      <c r="U50" s="20">
        <v>0</v>
      </c>
      <c r="V50" s="32">
        <f t="shared" si="14"/>
        <v>0</v>
      </c>
      <c r="W50" s="20">
        <v>1</v>
      </c>
      <c r="X50" s="21">
        <v>12</v>
      </c>
      <c r="Y50" s="34">
        <f t="shared" si="15"/>
        <v>7.3619631901840496E-2</v>
      </c>
      <c r="Z50" s="20">
        <v>2</v>
      </c>
      <c r="AA50" s="35">
        <v>3</v>
      </c>
      <c r="AB50" s="36">
        <f t="shared" si="16"/>
        <v>1.8404907975460124E-2</v>
      </c>
      <c r="AC50" s="20">
        <v>1</v>
      </c>
      <c r="AD50" s="37">
        <v>0.55000000000000004</v>
      </c>
      <c r="AE50" s="20">
        <v>5</v>
      </c>
      <c r="AF50" s="38">
        <v>5.0000000000000001E-3</v>
      </c>
      <c r="AG50" s="23">
        <v>1</v>
      </c>
      <c r="AH50" s="23">
        <f t="shared" si="8"/>
        <v>1.5714285714285714</v>
      </c>
      <c r="AI50" s="50"/>
      <c r="AJ50" s="22">
        <f t="shared" si="17"/>
        <v>3.2857142857142856</v>
      </c>
      <c r="AK50" s="29" t="str">
        <f t="shared" si="9"/>
        <v>HIGH</v>
      </c>
      <c r="AL50" s="40" t="s">
        <v>75</v>
      </c>
      <c r="AM50" s="41">
        <v>2</v>
      </c>
      <c r="AN50" s="42" t="s">
        <v>76</v>
      </c>
      <c r="AO50" s="43">
        <v>2</v>
      </c>
      <c r="AP50" s="40" t="s">
        <v>159</v>
      </c>
      <c r="AQ50" s="43">
        <v>2</v>
      </c>
      <c r="AR50" s="40" t="s">
        <v>78</v>
      </c>
      <c r="AS50" s="41">
        <v>3</v>
      </c>
      <c r="AT50" s="40" t="s">
        <v>79</v>
      </c>
      <c r="AU50" s="41">
        <v>4</v>
      </c>
      <c r="AV50" s="44" t="s">
        <v>80</v>
      </c>
      <c r="AW50" s="45">
        <v>4</v>
      </c>
      <c r="AX50" s="22">
        <f t="shared" si="10"/>
        <v>2.8333333333333335</v>
      </c>
      <c r="AY50" s="49"/>
      <c r="AZ50" s="51">
        <f t="shared" si="6"/>
        <v>1.1596638655462184</v>
      </c>
      <c r="BA50" s="29" t="str">
        <f t="shared" si="11"/>
        <v>HIGH</v>
      </c>
      <c r="BB50" s="49">
        <v>3</v>
      </c>
      <c r="BC50" s="22">
        <f t="shared" si="18"/>
        <v>18</v>
      </c>
      <c r="BD50" s="29" t="str">
        <f t="shared" si="12"/>
        <v>LOW RISK</v>
      </c>
      <c r="BE50" s="52"/>
      <c r="BF50" s="52"/>
      <c r="BG50" s="52"/>
      <c r="BH50" s="52"/>
      <c r="BI50" s="52"/>
      <c r="BJ50" s="52"/>
      <c r="BK50" s="52"/>
      <c r="BL50" s="52"/>
      <c r="BM50" s="52"/>
      <c r="BN50" s="52"/>
      <c r="BO50" s="52"/>
      <c r="BP50" s="52"/>
      <c r="BQ50" s="52"/>
    </row>
    <row r="51" spans="1:69" ht="191.25">
      <c r="A51" s="19"/>
      <c r="B51" s="23" t="s">
        <v>72</v>
      </c>
      <c r="C51" s="23">
        <v>6</v>
      </c>
      <c r="D51" s="19"/>
      <c r="E51" s="22" t="s">
        <v>81</v>
      </c>
      <c r="F51" s="22" t="s">
        <v>160</v>
      </c>
      <c r="G51" s="24">
        <v>758.43499999999995</v>
      </c>
      <c r="H51" s="25">
        <v>21703</v>
      </c>
      <c r="I51" s="26">
        <f t="shared" si="0"/>
        <v>28.615504295028579</v>
      </c>
      <c r="J51" s="24">
        <v>628.09900000000005</v>
      </c>
      <c r="K51" s="27">
        <v>17973.400000000001</v>
      </c>
      <c r="L51" s="28">
        <f t="shared" si="1"/>
        <v>0.82815278993687513</v>
      </c>
      <c r="M51" s="20">
        <v>5</v>
      </c>
      <c r="N51" s="49"/>
      <c r="O51" s="30">
        <v>0.60240963855421692</v>
      </c>
      <c r="P51" s="20">
        <v>1</v>
      </c>
      <c r="Q51" s="20">
        <v>485</v>
      </c>
      <c r="R51" s="20">
        <v>181</v>
      </c>
      <c r="S51" s="31">
        <f t="shared" si="13"/>
        <v>0.3731958762886598</v>
      </c>
      <c r="T51" s="20">
        <v>4</v>
      </c>
      <c r="U51" s="20">
        <v>1587</v>
      </c>
      <c r="V51" s="32">
        <f t="shared" si="14"/>
        <v>7.3123531309035622E-2</v>
      </c>
      <c r="W51" s="20">
        <v>2</v>
      </c>
      <c r="X51" s="21">
        <v>732</v>
      </c>
      <c r="Y51" s="34">
        <f t="shared" si="15"/>
        <v>3.37280560291204E-2</v>
      </c>
      <c r="Z51" s="20">
        <v>1</v>
      </c>
      <c r="AA51" s="35">
        <v>158</v>
      </c>
      <c r="AB51" s="36">
        <f t="shared" si="16"/>
        <v>7.2800995254112336E-3</v>
      </c>
      <c r="AC51" s="20">
        <v>1</v>
      </c>
      <c r="AD51" s="37">
        <v>0.55000000000000004</v>
      </c>
      <c r="AE51" s="20">
        <v>5</v>
      </c>
      <c r="AF51" s="38">
        <v>5.0000000000000001E-3</v>
      </c>
      <c r="AG51" s="23">
        <v>1</v>
      </c>
      <c r="AH51" s="23">
        <f t="shared" si="8"/>
        <v>2.1428571428571428</v>
      </c>
      <c r="AI51" s="50"/>
      <c r="AJ51" s="22">
        <f t="shared" si="17"/>
        <v>3.5714285714285712</v>
      </c>
      <c r="AK51" s="29" t="str">
        <f t="shared" si="9"/>
        <v>HIGH</v>
      </c>
      <c r="AL51" s="40" t="s">
        <v>75</v>
      </c>
      <c r="AM51" s="41">
        <v>2</v>
      </c>
      <c r="AN51" s="42" t="s">
        <v>76</v>
      </c>
      <c r="AO51" s="43">
        <v>2</v>
      </c>
      <c r="AP51" s="40" t="s">
        <v>161</v>
      </c>
      <c r="AQ51" s="43">
        <v>3</v>
      </c>
      <c r="AR51" s="40" t="s">
        <v>78</v>
      </c>
      <c r="AS51" s="41">
        <v>3</v>
      </c>
      <c r="AT51" s="40" t="s">
        <v>79</v>
      </c>
      <c r="AU51" s="41">
        <v>4</v>
      </c>
      <c r="AV51" s="44" t="s">
        <v>80</v>
      </c>
      <c r="AW51" s="45">
        <v>4</v>
      </c>
      <c r="AX51" s="22">
        <f t="shared" si="10"/>
        <v>3</v>
      </c>
      <c r="AY51" s="49"/>
      <c r="AZ51" s="51">
        <f t="shared" si="6"/>
        <v>1.1904761904761905</v>
      </c>
      <c r="BA51" s="29" t="str">
        <f t="shared" si="11"/>
        <v>HIGH</v>
      </c>
      <c r="BB51" s="49">
        <v>3</v>
      </c>
      <c r="BC51" s="22">
        <f t="shared" si="18"/>
        <v>18</v>
      </c>
      <c r="BD51" s="29" t="str">
        <f t="shared" si="12"/>
        <v>LOW RISK</v>
      </c>
      <c r="BE51" s="52"/>
      <c r="BF51" s="52"/>
      <c r="BG51" s="52"/>
      <c r="BH51" s="52"/>
      <c r="BI51" s="52"/>
      <c r="BJ51" s="52"/>
      <c r="BK51" s="52"/>
      <c r="BL51" s="52"/>
      <c r="BM51" s="52"/>
      <c r="BN51" s="52"/>
      <c r="BO51" s="52"/>
      <c r="BP51" s="52"/>
      <c r="BQ51" s="52"/>
    </row>
    <row r="52" spans="1:69" ht="191.25">
      <c r="A52" s="19"/>
      <c r="B52" s="23" t="s">
        <v>72</v>
      </c>
      <c r="C52" s="23">
        <v>6</v>
      </c>
      <c r="D52" s="19"/>
      <c r="E52" s="19" t="s">
        <v>73</v>
      </c>
      <c r="F52" s="22" t="s">
        <v>162</v>
      </c>
      <c r="G52" s="24">
        <v>55.017800000000001</v>
      </c>
      <c r="H52" s="25">
        <v>6301</v>
      </c>
      <c r="I52" s="26">
        <f t="shared" si="0"/>
        <v>114.52657140052855</v>
      </c>
      <c r="J52" s="24">
        <v>55.017800000000001</v>
      </c>
      <c r="K52" s="27">
        <v>6301.02</v>
      </c>
      <c r="L52" s="28">
        <f t="shared" si="1"/>
        <v>1.0000031740993494</v>
      </c>
      <c r="M52" s="20">
        <v>5</v>
      </c>
      <c r="N52" s="49"/>
      <c r="O52" s="30">
        <v>7.2796934865900385</v>
      </c>
      <c r="P52" s="20">
        <v>2</v>
      </c>
      <c r="Q52" s="20">
        <v>294</v>
      </c>
      <c r="R52" s="20">
        <v>116</v>
      </c>
      <c r="S52" s="31">
        <f t="shared" si="13"/>
        <v>0.39455782312925169</v>
      </c>
      <c r="T52" s="20">
        <v>4</v>
      </c>
      <c r="U52" s="20">
        <v>869</v>
      </c>
      <c r="V52" s="32">
        <f t="shared" si="14"/>
        <v>0.13791461672750358</v>
      </c>
      <c r="W52" s="20">
        <v>2</v>
      </c>
      <c r="X52" s="21">
        <v>253</v>
      </c>
      <c r="Y52" s="34">
        <f t="shared" si="15"/>
        <v>4.0152356768766863E-2</v>
      </c>
      <c r="Z52" s="20">
        <v>1</v>
      </c>
      <c r="AA52" s="35">
        <v>55</v>
      </c>
      <c r="AB52" s="36">
        <f t="shared" si="16"/>
        <v>8.7287732106014915E-3</v>
      </c>
      <c r="AC52" s="20">
        <v>1</v>
      </c>
      <c r="AD52" s="37">
        <v>0.55000000000000004</v>
      </c>
      <c r="AE52" s="20">
        <v>5</v>
      </c>
      <c r="AF52" s="38">
        <v>5.0000000000000001E-3</v>
      </c>
      <c r="AG52" s="23">
        <v>1</v>
      </c>
      <c r="AH52" s="23">
        <f t="shared" si="8"/>
        <v>2.2857142857142856</v>
      </c>
      <c r="AI52" s="50"/>
      <c r="AJ52" s="22">
        <f t="shared" si="17"/>
        <v>3.6428571428571428</v>
      </c>
      <c r="AK52" s="29" t="str">
        <f t="shared" si="9"/>
        <v>HIGH</v>
      </c>
      <c r="AL52" s="40" t="s">
        <v>75</v>
      </c>
      <c r="AM52" s="41">
        <v>2</v>
      </c>
      <c r="AN52" s="42" t="s">
        <v>76</v>
      </c>
      <c r="AO52" s="43">
        <v>2</v>
      </c>
      <c r="AP52" s="40" t="s">
        <v>163</v>
      </c>
      <c r="AQ52" s="43">
        <v>3</v>
      </c>
      <c r="AR52" s="40" t="s">
        <v>78</v>
      </c>
      <c r="AS52" s="41">
        <v>3</v>
      </c>
      <c r="AT52" s="40" t="s">
        <v>79</v>
      </c>
      <c r="AU52" s="41">
        <v>4</v>
      </c>
      <c r="AV52" s="44" t="s">
        <v>80</v>
      </c>
      <c r="AW52" s="45">
        <v>4</v>
      </c>
      <c r="AX52" s="22">
        <f t="shared" si="10"/>
        <v>3</v>
      </c>
      <c r="AY52" s="49"/>
      <c r="AZ52" s="51">
        <f t="shared" si="6"/>
        <v>1.2142857142857142</v>
      </c>
      <c r="BA52" s="29" t="str">
        <f t="shared" si="11"/>
        <v>HIGH</v>
      </c>
      <c r="BB52" s="49">
        <v>3</v>
      </c>
      <c r="BC52" s="22">
        <f t="shared" si="18"/>
        <v>18</v>
      </c>
      <c r="BD52" s="29" t="str">
        <f t="shared" si="12"/>
        <v>LOW RISK</v>
      </c>
      <c r="BE52" s="52"/>
      <c r="BF52" s="52"/>
      <c r="BG52" s="52"/>
      <c r="BH52" s="52"/>
      <c r="BI52" s="52"/>
      <c r="BJ52" s="52"/>
      <c r="BK52" s="52"/>
      <c r="BL52" s="52"/>
      <c r="BM52" s="52"/>
      <c r="BN52" s="52"/>
      <c r="BO52" s="52"/>
      <c r="BP52" s="52"/>
      <c r="BQ52" s="52"/>
    </row>
    <row r="53" spans="1:69" ht="178.5">
      <c r="A53" s="19"/>
      <c r="B53" s="23" t="s">
        <v>72</v>
      </c>
      <c r="C53" s="23">
        <v>6</v>
      </c>
      <c r="D53" s="19"/>
      <c r="E53" s="22" t="s">
        <v>81</v>
      </c>
      <c r="F53" s="22" t="s">
        <v>164</v>
      </c>
      <c r="G53" s="24">
        <v>1762.58</v>
      </c>
      <c r="H53" s="25">
        <v>5234</v>
      </c>
      <c r="I53" s="26">
        <f t="shared" si="0"/>
        <v>2.9695106037740131</v>
      </c>
      <c r="J53" s="24">
        <v>1076.56</v>
      </c>
      <c r="K53" s="27">
        <v>3196.86</v>
      </c>
      <c r="L53" s="28">
        <f t="shared" si="1"/>
        <v>0.61078716087122664</v>
      </c>
      <c r="M53" s="20">
        <v>5</v>
      </c>
      <c r="N53" s="49"/>
      <c r="O53" s="30">
        <v>1.4925373134328357</v>
      </c>
      <c r="P53" s="20">
        <v>1</v>
      </c>
      <c r="Q53" s="20">
        <v>471</v>
      </c>
      <c r="R53" s="20">
        <v>114</v>
      </c>
      <c r="S53" s="31">
        <f t="shared" si="13"/>
        <v>0.24203821656050956</v>
      </c>
      <c r="T53" s="20">
        <v>3</v>
      </c>
      <c r="U53" s="20">
        <v>1277</v>
      </c>
      <c r="V53" s="32">
        <f t="shared" si="14"/>
        <v>0.24398165838746658</v>
      </c>
      <c r="W53" s="20">
        <v>3</v>
      </c>
      <c r="X53" s="21">
        <v>294</v>
      </c>
      <c r="Y53" s="34">
        <f t="shared" si="15"/>
        <v>5.6171188383645397E-2</v>
      </c>
      <c r="Z53" s="20">
        <v>2</v>
      </c>
      <c r="AA53" s="35">
        <v>9</v>
      </c>
      <c r="AB53" s="36">
        <f t="shared" si="16"/>
        <v>1.7195261750095529E-3</v>
      </c>
      <c r="AC53" s="20">
        <v>1</v>
      </c>
      <c r="AD53" s="37">
        <v>0.55000000000000004</v>
      </c>
      <c r="AE53" s="20">
        <v>5</v>
      </c>
      <c r="AF53" s="38">
        <v>5.0000000000000001E-3</v>
      </c>
      <c r="AG53" s="23">
        <v>1</v>
      </c>
      <c r="AH53" s="23">
        <f t="shared" si="8"/>
        <v>2.2857142857142856</v>
      </c>
      <c r="AI53" s="50"/>
      <c r="AJ53" s="22">
        <f t="shared" si="17"/>
        <v>3.6428571428571428</v>
      </c>
      <c r="AK53" s="29" t="str">
        <f t="shared" si="9"/>
        <v>HIGH</v>
      </c>
      <c r="AL53" s="40" t="s">
        <v>75</v>
      </c>
      <c r="AM53" s="41">
        <v>2</v>
      </c>
      <c r="AN53" s="42" t="s">
        <v>76</v>
      </c>
      <c r="AO53" s="43">
        <v>2</v>
      </c>
      <c r="AP53" s="40" t="s">
        <v>122</v>
      </c>
      <c r="AQ53" s="43">
        <v>3</v>
      </c>
      <c r="AR53" s="40" t="s">
        <v>78</v>
      </c>
      <c r="AS53" s="41">
        <v>3</v>
      </c>
      <c r="AT53" s="40" t="s">
        <v>79</v>
      </c>
      <c r="AU53" s="41">
        <v>4</v>
      </c>
      <c r="AV53" s="44" t="s">
        <v>80</v>
      </c>
      <c r="AW53" s="45">
        <v>4</v>
      </c>
      <c r="AX53" s="22">
        <f t="shared" si="10"/>
        <v>3</v>
      </c>
      <c r="AY53" s="49"/>
      <c r="AZ53" s="51">
        <f t="shared" si="6"/>
        <v>1.2142857142857142</v>
      </c>
      <c r="BA53" s="29" t="str">
        <f t="shared" si="11"/>
        <v>HIGH</v>
      </c>
      <c r="BB53" s="49">
        <v>3</v>
      </c>
      <c r="BC53" s="22">
        <f t="shared" si="18"/>
        <v>18</v>
      </c>
      <c r="BD53" s="29" t="str">
        <f t="shared" si="12"/>
        <v>LOW RISK</v>
      </c>
      <c r="BE53" s="52"/>
      <c r="BF53" s="52"/>
      <c r="BG53" s="52"/>
      <c r="BH53" s="52"/>
      <c r="BI53" s="52"/>
      <c r="BJ53" s="52"/>
      <c r="BK53" s="52"/>
      <c r="BL53" s="52"/>
      <c r="BM53" s="52"/>
      <c r="BN53" s="52"/>
      <c r="BO53" s="52"/>
      <c r="BP53" s="52"/>
      <c r="BQ53" s="52"/>
    </row>
    <row r="54" spans="1:69" ht="178.5">
      <c r="A54" s="19"/>
      <c r="B54" s="23" t="s">
        <v>72</v>
      </c>
      <c r="C54" s="23">
        <v>6</v>
      </c>
      <c r="D54" s="19"/>
      <c r="E54" s="22" t="s">
        <v>165</v>
      </c>
      <c r="F54" s="22" t="s">
        <v>166</v>
      </c>
      <c r="G54" s="24">
        <v>487.214</v>
      </c>
      <c r="H54" s="25">
        <v>4462</v>
      </c>
      <c r="I54" s="26">
        <f t="shared" si="0"/>
        <v>9.1581933195679923</v>
      </c>
      <c r="J54" s="24">
        <v>472.54199999999997</v>
      </c>
      <c r="K54" s="27">
        <v>4327.63</v>
      </c>
      <c r="L54" s="28">
        <f t="shared" si="1"/>
        <v>0.96988570147915731</v>
      </c>
      <c r="M54" s="20">
        <v>5</v>
      </c>
      <c r="N54" s="49"/>
      <c r="O54" s="30">
        <v>3.2921810699588478</v>
      </c>
      <c r="P54" s="20">
        <v>1</v>
      </c>
      <c r="Q54" s="20">
        <v>371</v>
      </c>
      <c r="R54" s="20">
        <v>171</v>
      </c>
      <c r="S54" s="31">
        <f t="shared" si="13"/>
        <v>0.46091644204851751</v>
      </c>
      <c r="T54" s="20">
        <v>4</v>
      </c>
      <c r="U54" s="20">
        <v>1030</v>
      </c>
      <c r="V54" s="32">
        <f t="shared" si="14"/>
        <v>0.23083818915284626</v>
      </c>
      <c r="W54" s="20">
        <v>3</v>
      </c>
      <c r="X54" s="21">
        <v>240</v>
      </c>
      <c r="Y54" s="34">
        <f t="shared" si="15"/>
        <v>5.3787539220080678E-2</v>
      </c>
      <c r="Z54" s="20">
        <v>1</v>
      </c>
      <c r="AA54" s="35">
        <v>50</v>
      </c>
      <c r="AB54" s="36">
        <f t="shared" si="16"/>
        <v>1.1205737337516808E-2</v>
      </c>
      <c r="AC54" s="20">
        <v>1</v>
      </c>
      <c r="AD54" s="37">
        <v>0.55000000000000004</v>
      </c>
      <c r="AE54" s="20">
        <v>5</v>
      </c>
      <c r="AF54" s="38">
        <v>5.0000000000000001E-3</v>
      </c>
      <c r="AG54" s="23">
        <v>1</v>
      </c>
      <c r="AH54" s="23">
        <f t="shared" si="8"/>
        <v>2.2857142857142856</v>
      </c>
      <c r="AI54" s="50"/>
      <c r="AJ54" s="22">
        <f t="shared" si="17"/>
        <v>3.6428571428571428</v>
      </c>
      <c r="AK54" s="29" t="str">
        <f t="shared" si="9"/>
        <v>HIGH</v>
      </c>
      <c r="AL54" s="40" t="s">
        <v>75</v>
      </c>
      <c r="AM54" s="41">
        <v>2</v>
      </c>
      <c r="AN54" s="42" t="s">
        <v>76</v>
      </c>
      <c r="AO54" s="43">
        <v>2</v>
      </c>
      <c r="AP54" s="40" t="s">
        <v>122</v>
      </c>
      <c r="AQ54" s="43">
        <v>3</v>
      </c>
      <c r="AR54" s="40" t="s">
        <v>78</v>
      </c>
      <c r="AS54" s="41">
        <v>3</v>
      </c>
      <c r="AT54" s="40" t="s">
        <v>79</v>
      </c>
      <c r="AU54" s="41">
        <v>4</v>
      </c>
      <c r="AV54" s="44" t="s">
        <v>80</v>
      </c>
      <c r="AW54" s="45">
        <v>4</v>
      </c>
      <c r="AX54" s="22">
        <f t="shared" si="10"/>
        <v>3</v>
      </c>
      <c r="AY54" s="49"/>
      <c r="AZ54" s="51">
        <f t="shared" si="6"/>
        <v>1.2142857142857142</v>
      </c>
      <c r="BA54" s="29" t="str">
        <f t="shared" si="11"/>
        <v>HIGH</v>
      </c>
      <c r="BB54" s="49">
        <v>3</v>
      </c>
      <c r="BC54" s="22">
        <f t="shared" si="18"/>
        <v>18</v>
      </c>
      <c r="BD54" s="29" t="str">
        <f t="shared" si="12"/>
        <v>LOW RISK</v>
      </c>
      <c r="BE54" s="52"/>
      <c r="BF54" s="52"/>
      <c r="BG54" s="52"/>
      <c r="BH54" s="52"/>
      <c r="BI54" s="52"/>
      <c r="BJ54" s="52"/>
      <c r="BK54" s="52"/>
      <c r="BL54" s="52"/>
      <c r="BM54" s="52"/>
      <c r="BN54" s="52"/>
      <c r="BO54" s="52"/>
      <c r="BP54" s="52"/>
      <c r="BQ54" s="52"/>
    </row>
    <row r="55" spans="1:69" ht="178.5">
      <c r="A55" s="19"/>
      <c r="B55" s="23" t="s">
        <v>72</v>
      </c>
      <c r="C55" s="23">
        <v>6</v>
      </c>
      <c r="D55" s="19"/>
      <c r="E55" s="22" t="s">
        <v>86</v>
      </c>
      <c r="F55" s="22" t="s">
        <v>167</v>
      </c>
      <c r="G55" s="24">
        <v>638.678</v>
      </c>
      <c r="H55" s="25">
        <v>1417</v>
      </c>
      <c r="I55" s="26">
        <f>H55/G55</f>
        <v>2.2186453893824432</v>
      </c>
      <c r="J55" s="24">
        <v>257.488</v>
      </c>
      <c r="K55" s="27">
        <v>339.72300000000001</v>
      </c>
      <c r="L55" s="28">
        <f>K55/H55</f>
        <v>0.23974805928016937</v>
      </c>
      <c r="M55" s="20">
        <v>3</v>
      </c>
      <c r="N55" s="49"/>
      <c r="O55" s="30">
        <v>0.2288329519450801</v>
      </c>
      <c r="P55" s="20">
        <v>1</v>
      </c>
      <c r="Q55" s="20">
        <v>0</v>
      </c>
      <c r="R55" s="20">
        <v>0</v>
      </c>
      <c r="S55" s="31">
        <v>0</v>
      </c>
      <c r="T55" s="20">
        <v>0</v>
      </c>
      <c r="U55" s="20">
        <v>256</v>
      </c>
      <c r="V55" s="32">
        <f t="shared" si="14"/>
        <v>0.18066337332392379</v>
      </c>
      <c r="W55" s="20">
        <v>3</v>
      </c>
      <c r="X55" s="21">
        <v>122</v>
      </c>
      <c r="Y55" s="34">
        <f t="shared" si="15"/>
        <v>8.6097388849682432E-2</v>
      </c>
      <c r="Z55" s="20">
        <v>2</v>
      </c>
      <c r="AA55" s="35">
        <v>2</v>
      </c>
      <c r="AB55" s="36">
        <f t="shared" si="16"/>
        <v>1.4114326040931546E-3</v>
      </c>
      <c r="AC55" s="20">
        <v>1</v>
      </c>
      <c r="AD55" s="37">
        <v>0.45</v>
      </c>
      <c r="AE55" s="20">
        <v>4</v>
      </c>
      <c r="AF55" s="38">
        <v>5.0000000000000001E-3</v>
      </c>
      <c r="AG55" s="23">
        <v>1</v>
      </c>
      <c r="AH55" s="23">
        <f t="shared" si="8"/>
        <v>1.7142857142857142</v>
      </c>
      <c r="AI55" s="50"/>
      <c r="AJ55" s="22">
        <f t="shared" si="17"/>
        <v>2.3571428571428572</v>
      </c>
      <c r="AK55" s="29" t="str">
        <f t="shared" si="9"/>
        <v>HIGH</v>
      </c>
      <c r="AL55" s="40" t="s">
        <v>75</v>
      </c>
      <c r="AM55" s="41">
        <v>2</v>
      </c>
      <c r="AN55" s="42" t="s">
        <v>76</v>
      </c>
      <c r="AO55" s="43">
        <v>2</v>
      </c>
      <c r="AP55" s="40" t="s">
        <v>122</v>
      </c>
      <c r="AQ55" s="43">
        <v>3</v>
      </c>
      <c r="AR55" s="40" t="s">
        <v>78</v>
      </c>
      <c r="AS55" s="41">
        <v>3</v>
      </c>
      <c r="AT55" s="40" t="s">
        <v>79</v>
      </c>
      <c r="AU55" s="41">
        <v>4</v>
      </c>
      <c r="AV55" s="44" t="s">
        <v>80</v>
      </c>
      <c r="AW55" s="45">
        <v>4</v>
      </c>
      <c r="AX55" s="22">
        <f t="shared" si="10"/>
        <v>3</v>
      </c>
      <c r="AY55" s="49"/>
      <c r="AZ55" s="51">
        <f t="shared" si="6"/>
        <v>0.7857142857142857</v>
      </c>
      <c r="BA55" s="29" t="str">
        <f t="shared" si="11"/>
        <v>HIGH</v>
      </c>
      <c r="BB55" s="49">
        <v>2</v>
      </c>
      <c r="BC55" s="22">
        <f t="shared" si="18"/>
        <v>12</v>
      </c>
      <c r="BD55" s="29" t="str">
        <f t="shared" si="12"/>
        <v>LOW RISK</v>
      </c>
      <c r="BE55" s="52"/>
      <c r="BF55" s="52"/>
      <c r="BG55" s="52"/>
      <c r="BH55" s="52"/>
      <c r="BI55" s="52"/>
      <c r="BJ55" s="52"/>
      <c r="BK55" s="52"/>
      <c r="BL55" s="52"/>
      <c r="BM55" s="52"/>
      <c r="BN55" s="52"/>
      <c r="BO55" s="52"/>
      <c r="BP55" s="52"/>
      <c r="BQ55" s="52"/>
    </row>
    <row r="56" spans="1:69" ht="178.5">
      <c r="A56" s="19"/>
      <c r="B56" s="23" t="s">
        <v>72</v>
      </c>
      <c r="C56" s="23">
        <v>6</v>
      </c>
      <c r="D56" s="19"/>
      <c r="E56" s="22" t="s">
        <v>86</v>
      </c>
      <c r="F56" s="22" t="s">
        <v>168</v>
      </c>
      <c r="G56" s="24">
        <v>1626.4</v>
      </c>
      <c r="H56" s="25">
        <v>3600</v>
      </c>
      <c r="I56" s="26">
        <f t="shared" si="0"/>
        <v>2.2134776192818495</v>
      </c>
      <c r="J56" s="24">
        <v>153.12100000000001</v>
      </c>
      <c r="K56" s="27">
        <v>997.84500000000003</v>
      </c>
      <c r="L56" s="28">
        <f t="shared" si="1"/>
        <v>0.2771791666666667</v>
      </c>
      <c r="M56" s="20">
        <v>3</v>
      </c>
      <c r="N56" s="49"/>
      <c r="O56" s="30">
        <v>1.3215859030837005</v>
      </c>
      <c r="P56" s="20">
        <v>1</v>
      </c>
      <c r="Q56" s="20">
        <v>474</v>
      </c>
      <c r="R56" s="20">
        <v>262</v>
      </c>
      <c r="S56" s="31">
        <f t="shared" si="13"/>
        <v>0.5527426160337553</v>
      </c>
      <c r="T56" s="20">
        <v>5</v>
      </c>
      <c r="U56" s="20">
        <v>1198</v>
      </c>
      <c r="V56" s="32">
        <f t="shared" si="14"/>
        <v>0.33277777777777778</v>
      </c>
      <c r="W56" s="20">
        <v>4</v>
      </c>
      <c r="X56" s="21">
        <v>322</v>
      </c>
      <c r="Y56" s="34">
        <f t="shared" si="15"/>
        <v>8.9444444444444438E-2</v>
      </c>
      <c r="Z56" s="20">
        <v>2</v>
      </c>
      <c r="AA56" s="35">
        <v>34</v>
      </c>
      <c r="AB56" s="36">
        <f t="shared" si="16"/>
        <v>9.4444444444444445E-3</v>
      </c>
      <c r="AC56" s="20">
        <v>1</v>
      </c>
      <c r="AD56" s="37">
        <v>0.65</v>
      </c>
      <c r="AE56" s="20">
        <v>5</v>
      </c>
      <c r="AF56" s="38">
        <v>5.0000000000000001E-3</v>
      </c>
      <c r="AG56" s="23">
        <v>1</v>
      </c>
      <c r="AH56" s="23">
        <f t="shared" si="8"/>
        <v>2.7142857142857144</v>
      </c>
      <c r="AI56" s="50"/>
      <c r="AJ56" s="22">
        <f t="shared" si="17"/>
        <v>2.8571428571428572</v>
      </c>
      <c r="AK56" s="29" t="str">
        <f t="shared" si="9"/>
        <v>MEDIUM HIGH</v>
      </c>
      <c r="AL56" s="40" t="s">
        <v>75</v>
      </c>
      <c r="AM56" s="41">
        <v>2</v>
      </c>
      <c r="AN56" s="42" t="s">
        <v>76</v>
      </c>
      <c r="AO56" s="43">
        <v>2</v>
      </c>
      <c r="AP56" s="40" t="s">
        <v>122</v>
      </c>
      <c r="AQ56" s="43">
        <v>3</v>
      </c>
      <c r="AR56" s="40" t="s">
        <v>78</v>
      </c>
      <c r="AS56" s="41">
        <v>3</v>
      </c>
      <c r="AT56" s="40" t="s">
        <v>79</v>
      </c>
      <c r="AU56" s="41">
        <v>4</v>
      </c>
      <c r="AV56" s="44" t="s">
        <v>80</v>
      </c>
      <c r="AW56" s="45">
        <v>4</v>
      </c>
      <c r="AX56" s="22">
        <f t="shared" si="10"/>
        <v>3</v>
      </c>
      <c r="AY56" s="49"/>
      <c r="AZ56" s="51">
        <f t="shared" si="6"/>
        <v>0.95238095238095244</v>
      </c>
      <c r="BA56" s="29" t="str">
        <f t="shared" si="11"/>
        <v>MEDIUM HIGH</v>
      </c>
      <c r="BB56" s="49">
        <v>3</v>
      </c>
      <c r="BC56" s="22">
        <f t="shared" si="18"/>
        <v>18</v>
      </c>
      <c r="BD56" s="29" t="str">
        <f t="shared" si="12"/>
        <v>LOW RISK</v>
      </c>
      <c r="BE56" s="52"/>
      <c r="BF56" s="52"/>
      <c r="BG56" s="52"/>
      <c r="BH56" s="52"/>
      <c r="BI56" s="52"/>
      <c r="BJ56" s="52"/>
      <c r="BK56" s="52"/>
      <c r="BL56" s="52"/>
      <c r="BM56" s="52"/>
      <c r="BN56" s="52"/>
      <c r="BO56" s="52"/>
      <c r="BP56" s="52"/>
      <c r="BQ56" s="52"/>
    </row>
    <row r="57" spans="1:69" ht="178.5">
      <c r="A57" s="19"/>
      <c r="B57" s="23" t="s">
        <v>72</v>
      </c>
      <c r="C57" s="23">
        <v>6</v>
      </c>
      <c r="D57" s="19"/>
      <c r="E57" s="22" t="s">
        <v>81</v>
      </c>
      <c r="F57" s="22" t="s">
        <v>169</v>
      </c>
      <c r="G57" s="24">
        <v>492.65499999999997</v>
      </c>
      <c r="H57" s="25">
        <v>4062</v>
      </c>
      <c r="I57" s="26">
        <f t="shared" si="0"/>
        <v>8.2451208249180468</v>
      </c>
      <c r="J57" s="24">
        <v>450.80399999999997</v>
      </c>
      <c r="K57" s="27">
        <v>4062</v>
      </c>
      <c r="L57" s="28">
        <f t="shared" si="1"/>
        <v>1</v>
      </c>
      <c r="M57" s="20">
        <v>5</v>
      </c>
      <c r="N57" s="49"/>
      <c r="O57" s="30">
        <v>1.6167059616032333</v>
      </c>
      <c r="P57" s="20">
        <v>1</v>
      </c>
      <c r="Q57" s="20">
        <v>287</v>
      </c>
      <c r="R57" s="20">
        <v>102</v>
      </c>
      <c r="S57" s="31">
        <f t="shared" si="13"/>
        <v>0.35540069686411152</v>
      </c>
      <c r="T57" s="20">
        <v>4</v>
      </c>
      <c r="U57" s="20">
        <v>829</v>
      </c>
      <c r="V57" s="32">
        <f t="shared" si="14"/>
        <v>0.20408665681930083</v>
      </c>
      <c r="W57" s="20">
        <v>3</v>
      </c>
      <c r="X57" s="21">
        <v>190</v>
      </c>
      <c r="Y57" s="34">
        <f t="shared" si="15"/>
        <v>4.6774987690792712E-2</v>
      </c>
      <c r="Z57" s="20">
        <v>1</v>
      </c>
      <c r="AA57" s="35">
        <v>6</v>
      </c>
      <c r="AB57" s="36">
        <f t="shared" si="16"/>
        <v>1.4771048744460858E-3</v>
      </c>
      <c r="AC57" s="20">
        <v>1</v>
      </c>
      <c r="AD57" s="37">
        <v>0.55000000000000004</v>
      </c>
      <c r="AE57" s="20">
        <v>5</v>
      </c>
      <c r="AF57" s="38">
        <v>5.0000000000000001E-3</v>
      </c>
      <c r="AG57" s="23">
        <v>1</v>
      </c>
      <c r="AH57" s="23">
        <f t="shared" si="8"/>
        <v>2.2857142857142856</v>
      </c>
      <c r="AI57" s="50"/>
      <c r="AJ57" s="22">
        <f t="shared" si="17"/>
        <v>3.6428571428571428</v>
      </c>
      <c r="AK57" s="29" t="str">
        <f t="shared" si="9"/>
        <v>HIGH</v>
      </c>
      <c r="AL57" s="40" t="s">
        <v>75</v>
      </c>
      <c r="AM57" s="41">
        <v>2</v>
      </c>
      <c r="AN57" s="42" t="s">
        <v>76</v>
      </c>
      <c r="AO57" s="43">
        <v>2</v>
      </c>
      <c r="AP57" s="40" t="s">
        <v>122</v>
      </c>
      <c r="AQ57" s="43">
        <v>2</v>
      </c>
      <c r="AR57" s="40" t="s">
        <v>78</v>
      </c>
      <c r="AS57" s="41">
        <v>3</v>
      </c>
      <c r="AT57" s="40" t="s">
        <v>79</v>
      </c>
      <c r="AU57" s="41">
        <v>4</v>
      </c>
      <c r="AV57" s="44" t="s">
        <v>80</v>
      </c>
      <c r="AW57" s="45">
        <v>4</v>
      </c>
      <c r="AX57" s="22">
        <f t="shared" si="10"/>
        <v>2.8333333333333335</v>
      </c>
      <c r="AY57" s="49"/>
      <c r="AZ57" s="51">
        <f t="shared" si="6"/>
        <v>1.2857142857142856</v>
      </c>
      <c r="BA57" s="29" t="str">
        <f t="shared" si="11"/>
        <v>HIGH</v>
      </c>
      <c r="BB57" s="49">
        <v>3</v>
      </c>
      <c r="BC57" s="22">
        <f t="shared" si="18"/>
        <v>18</v>
      </c>
      <c r="BD57" s="29" t="str">
        <f t="shared" si="12"/>
        <v>LOW RISK</v>
      </c>
      <c r="BE57" s="52"/>
      <c r="BF57" s="52"/>
      <c r="BG57" s="52"/>
      <c r="BH57" s="52"/>
      <c r="BI57" s="52"/>
      <c r="BJ57" s="52"/>
      <c r="BK57" s="52"/>
      <c r="BL57" s="52"/>
      <c r="BM57" s="52"/>
      <c r="BN57" s="52"/>
      <c r="BO57" s="52"/>
      <c r="BP57" s="52"/>
      <c r="BQ57" s="52"/>
    </row>
    <row r="58" spans="1:69" ht="204">
      <c r="A58" s="19"/>
      <c r="B58" s="23" t="s">
        <v>72</v>
      </c>
      <c r="C58" s="23">
        <v>6</v>
      </c>
      <c r="D58" s="19"/>
      <c r="E58" s="19" t="s">
        <v>73</v>
      </c>
      <c r="F58" s="22" t="s">
        <v>170</v>
      </c>
      <c r="G58" s="24">
        <v>124.06699999999999</v>
      </c>
      <c r="H58" s="25">
        <v>5218</v>
      </c>
      <c r="I58" s="26">
        <f t="shared" si="0"/>
        <v>42.057920317247941</v>
      </c>
      <c r="J58" s="24">
        <v>492.65499999999997</v>
      </c>
      <c r="K58" s="27">
        <v>5218</v>
      </c>
      <c r="L58" s="28">
        <f t="shared" si="1"/>
        <v>1</v>
      </c>
      <c r="M58" s="20">
        <v>5</v>
      </c>
      <c r="N58" s="49"/>
      <c r="O58" s="30">
        <v>0.79207920792079212</v>
      </c>
      <c r="P58" s="20">
        <v>1</v>
      </c>
      <c r="Q58" s="20">
        <v>334</v>
      </c>
      <c r="R58" s="20">
        <v>24</v>
      </c>
      <c r="S58" s="31">
        <f t="shared" si="13"/>
        <v>7.1856287425149698E-2</v>
      </c>
      <c r="T58" s="20">
        <v>2</v>
      </c>
      <c r="U58" s="20">
        <v>1004</v>
      </c>
      <c r="V58" s="32">
        <f t="shared" si="14"/>
        <v>0.19241088539670373</v>
      </c>
      <c r="W58" s="20">
        <v>3</v>
      </c>
      <c r="X58" s="21">
        <v>205</v>
      </c>
      <c r="Y58" s="34">
        <f t="shared" si="15"/>
        <v>3.9287083173629743E-2</v>
      </c>
      <c r="Z58" s="20">
        <v>1</v>
      </c>
      <c r="AA58" s="35">
        <v>19</v>
      </c>
      <c r="AB58" s="36">
        <f t="shared" si="16"/>
        <v>3.641241855116903E-3</v>
      </c>
      <c r="AC58" s="20">
        <v>1</v>
      </c>
      <c r="AD58" s="37">
        <v>0.65</v>
      </c>
      <c r="AE58" s="20">
        <v>5</v>
      </c>
      <c r="AF58" s="38">
        <v>5.0000000000000001E-3</v>
      </c>
      <c r="AG58" s="23">
        <v>1</v>
      </c>
      <c r="AH58" s="23">
        <f t="shared" si="8"/>
        <v>2</v>
      </c>
      <c r="AI58" s="50"/>
      <c r="AJ58" s="22">
        <f t="shared" si="17"/>
        <v>3.5</v>
      </c>
      <c r="AK58" s="29" t="str">
        <f t="shared" si="9"/>
        <v>HIGH</v>
      </c>
      <c r="AL58" s="40" t="s">
        <v>75</v>
      </c>
      <c r="AM58" s="41">
        <v>2</v>
      </c>
      <c r="AN58" s="42" t="s">
        <v>76</v>
      </c>
      <c r="AO58" s="43">
        <v>2</v>
      </c>
      <c r="AP58" s="40" t="s">
        <v>171</v>
      </c>
      <c r="AQ58" s="43">
        <v>3</v>
      </c>
      <c r="AR58" s="40" t="s">
        <v>78</v>
      </c>
      <c r="AS58" s="41">
        <v>3</v>
      </c>
      <c r="AT58" s="40" t="s">
        <v>79</v>
      </c>
      <c r="AU58" s="41">
        <v>4</v>
      </c>
      <c r="AV58" s="44" t="s">
        <v>80</v>
      </c>
      <c r="AW58" s="45">
        <v>4</v>
      </c>
      <c r="AX58" s="22">
        <f t="shared" si="10"/>
        <v>3</v>
      </c>
      <c r="AY58" s="49"/>
      <c r="AZ58" s="51">
        <f t="shared" si="6"/>
        <v>1.1666666666666667</v>
      </c>
      <c r="BA58" s="29" t="str">
        <f t="shared" si="11"/>
        <v>HIGH</v>
      </c>
      <c r="BB58" s="49">
        <v>2</v>
      </c>
      <c r="BC58" s="22">
        <f t="shared" si="18"/>
        <v>12</v>
      </c>
      <c r="BD58" s="29" t="str">
        <f t="shared" si="12"/>
        <v>LOW RISK</v>
      </c>
      <c r="BE58" s="52"/>
      <c r="BF58" s="52"/>
      <c r="BG58" s="52"/>
      <c r="BH58" s="52"/>
      <c r="BI58" s="52"/>
      <c r="BJ58" s="52"/>
      <c r="BK58" s="52"/>
      <c r="BL58" s="52"/>
      <c r="BM58" s="52"/>
      <c r="BN58" s="52"/>
      <c r="BO58" s="52"/>
      <c r="BP58" s="52"/>
      <c r="BQ58" s="52"/>
    </row>
    <row r="59" spans="1:69" ht="178.5">
      <c r="A59" s="19"/>
      <c r="B59" s="23" t="s">
        <v>72</v>
      </c>
      <c r="C59" s="23">
        <v>6</v>
      </c>
      <c r="D59" s="19"/>
      <c r="E59" s="22" t="s">
        <v>86</v>
      </c>
      <c r="F59" s="22" t="s">
        <v>172</v>
      </c>
      <c r="G59" s="24">
        <v>899.81299999999999</v>
      </c>
      <c r="H59" s="25">
        <v>1492</v>
      </c>
      <c r="I59" s="26">
        <f t="shared" si="0"/>
        <v>1.6581222987442947</v>
      </c>
      <c r="J59" s="24">
        <v>124.06699999999999</v>
      </c>
      <c r="K59" s="27">
        <v>90.403499999999994</v>
      </c>
      <c r="L59" s="28">
        <f t="shared" si="1"/>
        <v>6.0592158176943696E-2</v>
      </c>
      <c r="M59" s="20">
        <v>2</v>
      </c>
      <c r="N59" s="49"/>
      <c r="O59" s="30">
        <v>2.276707530647986</v>
      </c>
      <c r="P59" s="20">
        <v>1</v>
      </c>
      <c r="Q59" s="20">
        <v>225</v>
      </c>
      <c r="R59" s="20">
        <v>113</v>
      </c>
      <c r="S59" s="31">
        <f t="shared" si="13"/>
        <v>0.50222222222222224</v>
      </c>
      <c r="T59" s="20">
        <v>5</v>
      </c>
      <c r="U59" s="20">
        <v>587</v>
      </c>
      <c r="V59" s="32">
        <f t="shared" si="14"/>
        <v>0.39343163538873993</v>
      </c>
      <c r="W59" s="20">
        <v>4</v>
      </c>
      <c r="X59" s="21">
        <v>86</v>
      </c>
      <c r="Y59" s="34">
        <f t="shared" si="15"/>
        <v>5.7640750670241284E-2</v>
      </c>
      <c r="Z59" s="20">
        <v>2</v>
      </c>
      <c r="AA59" s="35">
        <v>3</v>
      </c>
      <c r="AB59" s="36">
        <f t="shared" si="16"/>
        <v>2.0107238605898124E-3</v>
      </c>
      <c r="AC59" s="20">
        <v>1</v>
      </c>
      <c r="AD59" s="37">
        <v>0.65</v>
      </c>
      <c r="AE59" s="20">
        <v>5</v>
      </c>
      <c r="AF59" s="38">
        <v>5.0000000000000001E-3</v>
      </c>
      <c r="AG59" s="23">
        <v>1</v>
      </c>
      <c r="AH59" s="23">
        <f t="shared" si="8"/>
        <v>2.7142857142857144</v>
      </c>
      <c r="AI59" s="50"/>
      <c r="AJ59" s="22">
        <f t="shared" si="17"/>
        <v>2.3571428571428572</v>
      </c>
      <c r="AK59" s="29" t="str">
        <f t="shared" si="9"/>
        <v>HIGH</v>
      </c>
      <c r="AL59" s="40" t="s">
        <v>75</v>
      </c>
      <c r="AM59" s="41">
        <v>2</v>
      </c>
      <c r="AN59" s="42" t="s">
        <v>76</v>
      </c>
      <c r="AO59" s="43">
        <v>2</v>
      </c>
      <c r="AP59" s="40" t="s">
        <v>122</v>
      </c>
      <c r="AQ59" s="43">
        <v>3</v>
      </c>
      <c r="AR59" s="40" t="s">
        <v>78</v>
      </c>
      <c r="AS59" s="41">
        <v>3</v>
      </c>
      <c r="AT59" s="40" t="s">
        <v>79</v>
      </c>
      <c r="AU59" s="41">
        <v>4</v>
      </c>
      <c r="AV59" s="44" t="s">
        <v>80</v>
      </c>
      <c r="AW59" s="45">
        <v>4</v>
      </c>
      <c r="AX59" s="22">
        <f t="shared" si="10"/>
        <v>3</v>
      </c>
      <c r="AY59" s="49"/>
      <c r="AZ59" s="51">
        <f t="shared" si="6"/>
        <v>0.7857142857142857</v>
      </c>
      <c r="BA59" s="29" t="str">
        <f t="shared" si="11"/>
        <v>HIGH</v>
      </c>
      <c r="BB59" s="49">
        <v>2</v>
      </c>
      <c r="BC59" s="22">
        <f t="shared" si="18"/>
        <v>12</v>
      </c>
      <c r="BD59" s="29" t="str">
        <f t="shared" si="12"/>
        <v>LOW RISK</v>
      </c>
      <c r="BE59" s="52"/>
      <c r="BF59" s="52"/>
      <c r="BG59" s="52"/>
      <c r="BH59" s="52"/>
      <c r="BI59" s="52"/>
      <c r="BJ59" s="52"/>
      <c r="BK59" s="52"/>
      <c r="BL59" s="52"/>
      <c r="BM59" s="52"/>
      <c r="BN59" s="52"/>
      <c r="BO59" s="52"/>
      <c r="BP59" s="52"/>
      <c r="BQ59" s="52"/>
    </row>
    <row r="60" spans="1:69" ht="178.5">
      <c r="A60" s="19"/>
      <c r="B60" s="23" t="s">
        <v>72</v>
      </c>
      <c r="C60" s="23">
        <v>6</v>
      </c>
      <c r="D60" s="19"/>
      <c r="E60" s="22" t="s">
        <v>86</v>
      </c>
      <c r="F60" s="22" t="s">
        <v>173</v>
      </c>
      <c r="G60" s="24">
        <v>2031.25</v>
      </c>
      <c r="H60" s="25">
        <v>859</v>
      </c>
      <c r="I60" s="26">
        <f t="shared" si="0"/>
        <v>0.42289230769230768</v>
      </c>
      <c r="J60" s="24">
        <v>54.521700000000003</v>
      </c>
      <c r="K60" s="27">
        <v>616.07500000000005</v>
      </c>
      <c r="L60" s="28">
        <f t="shared" si="1"/>
        <v>0.7172002328288708</v>
      </c>
      <c r="M60" s="20">
        <v>5</v>
      </c>
      <c r="N60" s="49"/>
      <c r="O60" s="30">
        <v>0.35398230088495575</v>
      </c>
      <c r="P60" s="20">
        <v>1</v>
      </c>
      <c r="Q60" s="20">
        <v>142</v>
      </c>
      <c r="R60" s="20">
        <v>76</v>
      </c>
      <c r="S60" s="31">
        <f t="shared" si="13"/>
        <v>0.53521126760563376</v>
      </c>
      <c r="T60" s="20">
        <v>5</v>
      </c>
      <c r="U60" s="20">
        <v>380</v>
      </c>
      <c r="V60" s="32">
        <f t="shared" si="14"/>
        <v>0.44237485448195574</v>
      </c>
      <c r="W60" s="20">
        <v>4</v>
      </c>
      <c r="X60" s="21">
        <v>65</v>
      </c>
      <c r="Y60" s="34">
        <f t="shared" si="15"/>
        <v>7.5669383003492435E-2</v>
      </c>
      <c r="Z60" s="20">
        <v>2</v>
      </c>
      <c r="AA60" s="35">
        <v>2</v>
      </c>
      <c r="AB60" s="36">
        <f t="shared" si="16"/>
        <v>2.3282887077997671E-3</v>
      </c>
      <c r="AC60" s="20">
        <v>1</v>
      </c>
      <c r="AD60" s="37">
        <v>0.45</v>
      </c>
      <c r="AE60" s="20">
        <v>4</v>
      </c>
      <c r="AF60" s="38">
        <v>5.0000000000000001E-3</v>
      </c>
      <c r="AG60" s="23">
        <v>1</v>
      </c>
      <c r="AH60" s="23">
        <f t="shared" si="8"/>
        <v>2.5714285714285716</v>
      </c>
      <c r="AI60" s="50"/>
      <c r="AJ60" s="22">
        <f t="shared" si="17"/>
        <v>3.7857142857142856</v>
      </c>
      <c r="AK60" s="29" t="str">
        <f t="shared" si="9"/>
        <v>HIGH</v>
      </c>
      <c r="AL60" s="40" t="s">
        <v>75</v>
      </c>
      <c r="AM60" s="41">
        <v>2</v>
      </c>
      <c r="AN60" s="42" t="s">
        <v>76</v>
      </c>
      <c r="AO60" s="43">
        <v>2</v>
      </c>
      <c r="AP60" s="40" t="s">
        <v>122</v>
      </c>
      <c r="AQ60" s="43">
        <v>3</v>
      </c>
      <c r="AR60" s="40" t="s">
        <v>78</v>
      </c>
      <c r="AS60" s="41">
        <v>3</v>
      </c>
      <c r="AT60" s="40" t="s">
        <v>79</v>
      </c>
      <c r="AU60" s="41">
        <v>4</v>
      </c>
      <c r="AV60" s="44" t="s">
        <v>80</v>
      </c>
      <c r="AW60" s="45">
        <v>4</v>
      </c>
      <c r="AX60" s="22">
        <f t="shared" si="10"/>
        <v>3</v>
      </c>
      <c r="AY60" s="49"/>
      <c r="AZ60" s="51">
        <f t="shared" si="6"/>
        <v>1.2619047619047619</v>
      </c>
      <c r="BA60" s="29" t="str">
        <f t="shared" si="11"/>
        <v>HIGH</v>
      </c>
      <c r="BB60" s="49">
        <v>2</v>
      </c>
      <c r="BC60" s="22">
        <f t="shared" si="18"/>
        <v>12</v>
      </c>
      <c r="BD60" s="29" t="str">
        <f t="shared" si="12"/>
        <v>LOW RISK</v>
      </c>
      <c r="BE60" s="52"/>
      <c r="BF60" s="52"/>
      <c r="BG60" s="52"/>
      <c r="BH60" s="52"/>
      <c r="BI60" s="52"/>
      <c r="BJ60" s="52"/>
      <c r="BK60" s="52"/>
      <c r="BL60" s="52"/>
      <c r="BM60" s="52"/>
      <c r="BN60" s="52"/>
      <c r="BO60" s="52"/>
      <c r="BP60" s="52"/>
      <c r="BQ60" s="52"/>
    </row>
    <row r="61" spans="1:69" ht="178.5">
      <c r="A61" s="19"/>
      <c r="B61" s="23" t="s">
        <v>72</v>
      </c>
      <c r="C61" s="23">
        <v>6</v>
      </c>
      <c r="D61" s="19"/>
      <c r="E61" s="22" t="s">
        <v>86</v>
      </c>
      <c r="F61" s="22" t="s">
        <v>174</v>
      </c>
      <c r="G61" s="24">
        <v>2712.45</v>
      </c>
      <c r="H61" s="25">
        <v>3785</v>
      </c>
      <c r="I61" s="26">
        <f t="shared" si="0"/>
        <v>1.3954174270493467</v>
      </c>
      <c r="J61" s="24">
        <v>1456.81</v>
      </c>
      <c r="K61" s="27">
        <v>359.30399999999997</v>
      </c>
      <c r="L61" s="28">
        <f t="shared" si="1"/>
        <v>9.4928401585204755E-2</v>
      </c>
      <c r="M61" s="20">
        <v>2</v>
      </c>
      <c r="N61" s="49"/>
      <c r="O61" s="30">
        <v>6.2787136294027563</v>
      </c>
      <c r="P61" s="20">
        <v>2</v>
      </c>
      <c r="Q61" s="20">
        <v>605</v>
      </c>
      <c r="R61" s="20">
        <v>201</v>
      </c>
      <c r="S61" s="31">
        <f t="shared" si="13"/>
        <v>0.3322314049586777</v>
      </c>
      <c r="T61" s="20">
        <v>4</v>
      </c>
      <c r="U61" s="20">
        <v>1577</v>
      </c>
      <c r="V61" s="32">
        <f t="shared" si="14"/>
        <v>0.41664464993394978</v>
      </c>
      <c r="W61" s="20">
        <v>4</v>
      </c>
      <c r="X61" s="21">
        <v>239</v>
      </c>
      <c r="Y61" s="34">
        <f t="shared" si="15"/>
        <v>6.3143989431968292E-2</v>
      </c>
      <c r="Z61" s="20">
        <v>2</v>
      </c>
      <c r="AA61" s="35">
        <v>14</v>
      </c>
      <c r="AB61" s="36">
        <f t="shared" si="16"/>
        <v>3.6988110964332895E-3</v>
      </c>
      <c r="AC61" s="20">
        <v>1</v>
      </c>
      <c r="AD61" s="37">
        <v>0.45</v>
      </c>
      <c r="AE61" s="20">
        <v>4</v>
      </c>
      <c r="AF61" s="38">
        <v>5.0000000000000001E-3</v>
      </c>
      <c r="AG61" s="23">
        <v>1</v>
      </c>
      <c r="AH61" s="23">
        <f t="shared" si="8"/>
        <v>2.5714285714285716</v>
      </c>
      <c r="AI61" s="50"/>
      <c r="AJ61" s="22">
        <f t="shared" si="17"/>
        <v>2.2857142857142856</v>
      </c>
      <c r="AK61" s="29" t="str">
        <f t="shared" si="9"/>
        <v>MEDIUM HIGH</v>
      </c>
      <c r="AL61" s="40" t="s">
        <v>75</v>
      </c>
      <c r="AM61" s="41">
        <v>2</v>
      </c>
      <c r="AN61" s="42" t="s">
        <v>76</v>
      </c>
      <c r="AO61" s="43">
        <v>2</v>
      </c>
      <c r="AP61" s="40" t="s">
        <v>122</v>
      </c>
      <c r="AQ61" s="43">
        <v>3</v>
      </c>
      <c r="AR61" s="40" t="s">
        <v>78</v>
      </c>
      <c r="AS61" s="41">
        <v>3</v>
      </c>
      <c r="AT61" s="40" t="s">
        <v>79</v>
      </c>
      <c r="AU61" s="41">
        <v>4</v>
      </c>
      <c r="AV61" s="44" t="s">
        <v>80</v>
      </c>
      <c r="AW61" s="45">
        <v>4</v>
      </c>
      <c r="AX61" s="22">
        <f t="shared" si="10"/>
        <v>3</v>
      </c>
      <c r="AY61" s="49"/>
      <c r="AZ61" s="51">
        <f t="shared" si="6"/>
        <v>0.76190476190476186</v>
      </c>
      <c r="BA61" s="29" t="str">
        <f t="shared" si="11"/>
        <v>MEDIUM HIGH</v>
      </c>
      <c r="BB61" s="49">
        <v>2</v>
      </c>
      <c r="BC61" s="22">
        <f t="shared" si="18"/>
        <v>12</v>
      </c>
      <c r="BD61" s="29" t="str">
        <f t="shared" si="12"/>
        <v>LOW RISK</v>
      </c>
      <c r="BE61" s="52"/>
      <c r="BF61" s="52"/>
      <c r="BG61" s="52"/>
      <c r="BH61" s="52"/>
      <c r="BI61" s="52"/>
      <c r="BJ61" s="52"/>
      <c r="BK61" s="52"/>
      <c r="BL61" s="52"/>
      <c r="BM61" s="52"/>
      <c r="BN61" s="52"/>
      <c r="BO61" s="52"/>
      <c r="BP61" s="52"/>
      <c r="BQ61" s="52"/>
    </row>
    <row r="62" spans="1:69" ht="178.5">
      <c r="A62" s="19"/>
      <c r="B62" s="23" t="s">
        <v>72</v>
      </c>
      <c r="C62" s="23">
        <v>6</v>
      </c>
      <c r="D62" s="19"/>
      <c r="E62" s="53" t="s">
        <v>73</v>
      </c>
      <c r="F62" s="22" t="s">
        <v>175</v>
      </c>
      <c r="G62" s="24">
        <v>76.457400000000007</v>
      </c>
      <c r="H62" s="25">
        <v>5072</v>
      </c>
      <c r="I62" s="26">
        <f t="shared" si="0"/>
        <v>66.337594529764274</v>
      </c>
      <c r="J62" s="24">
        <v>76.457400000000007</v>
      </c>
      <c r="K62" s="27">
        <v>5072</v>
      </c>
      <c r="L62" s="28">
        <f t="shared" si="1"/>
        <v>1</v>
      </c>
      <c r="M62" s="20">
        <v>5</v>
      </c>
      <c r="N62" s="49"/>
      <c r="O62" s="30">
        <v>0.23752969121140144</v>
      </c>
      <c r="P62" s="20">
        <v>1</v>
      </c>
      <c r="Q62" s="20">
        <v>402</v>
      </c>
      <c r="R62" s="20">
        <v>83</v>
      </c>
      <c r="S62" s="31">
        <f t="shared" si="13"/>
        <v>0.20646766169154229</v>
      </c>
      <c r="T62" s="20">
        <v>3</v>
      </c>
      <c r="U62" s="20">
        <v>1217</v>
      </c>
      <c r="V62" s="32">
        <f t="shared" si="14"/>
        <v>0.2399447949526814</v>
      </c>
      <c r="W62" s="20">
        <v>3</v>
      </c>
      <c r="X62" s="21">
        <v>263</v>
      </c>
      <c r="Y62" s="34">
        <f t="shared" si="15"/>
        <v>5.1853312302839114E-2</v>
      </c>
      <c r="Z62" s="20">
        <v>1</v>
      </c>
      <c r="AA62" s="35">
        <v>41</v>
      </c>
      <c r="AB62" s="36">
        <f t="shared" si="16"/>
        <v>8.0835962145110411E-3</v>
      </c>
      <c r="AC62" s="20">
        <v>1</v>
      </c>
      <c r="AD62" s="37">
        <v>0.65</v>
      </c>
      <c r="AE62" s="20">
        <v>5</v>
      </c>
      <c r="AF62" s="38">
        <v>5.0000000000000001E-3</v>
      </c>
      <c r="AG62" s="23">
        <v>1</v>
      </c>
      <c r="AH62" s="23">
        <f t="shared" si="8"/>
        <v>2.1428571428571428</v>
      </c>
      <c r="AI62" s="50"/>
      <c r="AJ62" s="22">
        <f t="shared" si="17"/>
        <v>3.5714285714285712</v>
      </c>
      <c r="AK62" s="29" t="str">
        <f t="shared" si="9"/>
        <v>MEDIUM HIGH</v>
      </c>
      <c r="AL62" s="40" t="s">
        <v>75</v>
      </c>
      <c r="AM62" s="41">
        <v>2</v>
      </c>
      <c r="AN62" s="42" t="s">
        <v>76</v>
      </c>
      <c r="AO62" s="43">
        <v>2</v>
      </c>
      <c r="AP62" s="40" t="s">
        <v>92</v>
      </c>
      <c r="AQ62" s="43">
        <v>3</v>
      </c>
      <c r="AR62" s="40" t="s">
        <v>78</v>
      </c>
      <c r="AS62" s="41">
        <v>3</v>
      </c>
      <c r="AT62" s="40" t="s">
        <v>79</v>
      </c>
      <c r="AU62" s="41">
        <v>4</v>
      </c>
      <c r="AV62" s="44" t="s">
        <v>80</v>
      </c>
      <c r="AW62" s="45">
        <v>4</v>
      </c>
      <c r="AX62" s="22">
        <f t="shared" si="10"/>
        <v>3</v>
      </c>
      <c r="AY62" s="49"/>
      <c r="AZ62" s="51">
        <f t="shared" si="6"/>
        <v>1.1904761904761905</v>
      </c>
      <c r="BA62" s="29" t="str">
        <f t="shared" si="11"/>
        <v>MEDIUM HIGH</v>
      </c>
      <c r="BB62" s="49">
        <v>3</v>
      </c>
      <c r="BC62" s="22">
        <f t="shared" si="18"/>
        <v>18</v>
      </c>
      <c r="BD62" s="29" t="str">
        <f t="shared" si="12"/>
        <v>LOW RISK</v>
      </c>
      <c r="BE62" s="52"/>
      <c r="BF62" s="52"/>
      <c r="BG62" s="52"/>
      <c r="BH62" s="52"/>
      <c r="BI62" s="52"/>
      <c r="BJ62" s="52"/>
      <c r="BK62" s="52"/>
      <c r="BL62" s="52"/>
      <c r="BM62" s="52"/>
      <c r="BN62" s="52"/>
      <c r="BO62" s="52"/>
      <c r="BP62" s="52"/>
      <c r="BQ62" s="52"/>
    </row>
    <row r="63" spans="1:69" ht="191.25">
      <c r="A63" s="19"/>
      <c r="B63" s="23" t="s">
        <v>72</v>
      </c>
      <c r="C63" s="23">
        <v>6</v>
      </c>
      <c r="D63" s="19"/>
      <c r="E63" s="54" t="s">
        <v>165</v>
      </c>
      <c r="F63" s="22" t="s">
        <v>176</v>
      </c>
      <c r="G63" s="24">
        <v>888.98199999999997</v>
      </c>
      <c r="H63" s="25">
        <v>1786</v>
      </c>
      <c r="I63" s="26">
        <f t="shared" si="0"/>
        <v>2.0090395531068119</v>
      </c>
      <c r="J63" s="24">
        <v>867.95899999999995</v>
      </c>
      <c r="K63" s="27">
        <v>1743.76</v>
      </c>
      <c r="L63" s="28">
        <f t="shared" si="1"/>
        <v>0.97634938409854422</v>
      </c>
      <c r="M63" s="20">
        <v>5</v>
      </c>
      <c r="N63" s="49"/>
      <c r="O63" s="30">
        <v>0.12096077414895455</v>
      </c>
      <c r="P63" s="20">
        <v>1</v>
      </c>
      <c r="Q63" s="20">
        <v>171</v>
      </c>
      <c r="R63" s="20">
        <v>84</v>
      </c>
      <c r="S63" s="31">
        <f t="shared" si="13"/>
        <v>0.49122807017543857</v>
      </c>
      <c r="T63" s="20">
        <v>4</v>
      </c>
      <c r="U63" s="20">
        <v>484</v>
      </c>
      <c r="V63" s="32">
        <f t="shared" si="14"/>
        <v>0.27099664053751399</v>
      </c>
      <c r="W63" s="20">
        <v>3</v>
      </c>
      <c r="X63" s="21">
        <v>116</v>
      </c>
      <c r="Y63" s="34">
        <f t="shared" si="15"/>
        <v>6.4949608062709968E-2</v>
      </c>
      <c r="Z63" s="20">
        <v>2</v>
      </c>
      <c r="AA63" s="35">
        <v>17</v>
      </c>
      <c r="AB63" s="36">
        <f t="shared" si="16"/>
        <v>9.5184770436730123E-3</v>
      </c>
      <c r="AC63" s="20">
        <v>1</v>
      </c>
      <c r="AD63" s="37">
        <v>0.55000000000000004</v>
      </c>
      <c r="AE63" s="20">
        <v>5</v>
      </c>
      <c r="AF63" s="38">
        <v>5.0000000000000001E-3</v>
      </c>
      <c r="AG63" s="23">
        <v>1</v>
      </c>
      <c r="AH63" s="23">
        <f t="shared" si="8"/>
        <v>2.4285714285714284</v>
      </c>
      <c r="AI63" s="50"/>
      <c r="AJ63" s="22">
        <f t="shared" si="17"/>
        <v>3.7142857142857144</v>
      </c>
      <c r="AK63" s="29" t="str">
        <f t="shared" si="9"/>
        <v>HIGH</v>
      </c>
      <c r="AL63" s="40" t="s">
        <v>75</v>
      </c>
      <c r="AM63" s="41">
        <v>2</v>
      </c>
      <c r="AN63" s="42" t="s">
        <v>76</v>
      </c>
      <c r="AO63" s="43">
        <v>2</v>
      </c>
      <c r="AP63" s="40" t="s">
        <v>177</v>
      </c>
      <c r="AQ63" s="43">
        <v>3</v>
      </c>
      <c r="AR63" s="40" t="s">
        <v>78</v>
      </c>
      <c r="AS63" s="41">
        <v>3</v>
      </c>
      <c r="AT63" s="40" t="s">
        <v>79</v>
      </c>
      <c r="AU63" s="41">
        <v>4</v>
      </c>
      <c r="AV63" s="44" t="s">
        <v>80</v>
      </c>
      <c r="AW63" s="45">
        <v>4</v>
      </c>
      <c r="AX63" s="22">
        <f t="shared" si="10"/>
        <v>3</v>
      </c>
      <c r="AY63" s="49"/>
      <c r="AZ63" s="51">
        <f t="shared" si="6"/>
        <v>1.2380952380952381</v>
      </c>
      <c r="BA63" s="29" t="str">
        <f t="shared" si="11"/>
        <v>HIGH</v>
      </c>
      <c r="BB63" s="49">
        <v>3</v>
      </c>
      <c r="BC63" s="22">
        <f t="shared" si="18"/>
        <v>18</v>
      </c>
      <c r="BD63" s="29" t="str">
        <f t="shared" si="12"/>
        <v>LOW RISK</v>
      </c>
      <c r="BE63" s="52"/>
      <c r="BF63" s="52"/>
      <c r="BG63" s="52"/>
      <c r="BH63" s="52"/>
      <c r="BI63" s="52"/>
      <c r="BJ63" s="52"/>
      <c r="BK63" s="52"/>
      <c r="BL63" s="52"/>
      <c r="BM63" s="52"/>
      <c r="BN63" s="52"/>
      <c r="BO63" s="52"/>
      <c r="BP63" s="52"/>
      <c r="BQ63" s="52"/>
    </row>
    <row r="64" spans="1:69" ht="178.5">
      <c r="A64" s="19"/>
      <c r="B64" s="23" t="s">
        <v>72</v>
      </c>
      <c r="C64" s="23">
        <v>6</v>
      </c>
      <c r="D64" s="19"/>
      <c r="E64" s="22" t="s">
        <v>81</v>
      </c>
      <c r="F64" s="22" t="s">
        <v>178</v>
      </c>
      <c r="G64" s="24">
        <v>380.53300000000002</v>
      </c>
      <c r="H64" s="25">
        <v>2778</v>
      </c>
      <c r="I64" s="26">
        <f t="shared" si="0"/>
        <v>7.3002867031243017</v>
      </c>
      <c r="J64" s="24">
        <v>380.53300000000002</v>
      </c>
      <c r="K64" s="27">
        <v>2778</v>
      </c>
      <c r="L64" s="28">
        <f t="shared" si="1"/>
        <v>1</v>
      </c>
      <c r="M64" s="20">
        <v>5</v>
      </c>
      <c r="N64" s="49"/>
      <c r="O64" s="30">
        <v>1.7573221757322177</v>
      </c>
      <c r="P64" s="20">
        <v>1</v>
      </c>
      <c r="Q64" s="20">
        <v>275</v>
      </c>
      <c r="R64" s="20">
        <v>95</v>
      </c>
      <c r="S64" s="31">
        <f t="shared" si="13"/>
        <v>0.34545454545454546</v>
      </c>
      <c r="T64" s="20">
        <v>4</v>
      </c>
      <c r="U64" s="20">
        <v>669</v>
      </c>
      <c r="V64" s="32">
        <f t="shared" si="14"/>
        <v>0.2408207343412527</v>
      </c>
      <c r="W64" s="20">
        <v>3</v>
      </c>
      <c r="X64" s="21">
        <v>183</v>
      </c>
      <c r="Y64" s="34">
        <f t="shared" si="15"/>
        <v>6.5874730021598271E-2</v>
      </c>
      <c r="Z64" s="20">
        <v>2</v>
      </c>
      <c r="AA64" s="35">
        <v>2</v>
      </c>
      <c r="AB64" s="36">
        <f t="shared" si="16"/>
        <v>7.1994240460763136E-4</v>
      </c>
      <c r="AC64" s="20">
        <v>1</v>
      </c>
      <c r="AD64" s="37">
        <v>0.65</v>
      </c>
      <c r="AE64" s="20">
        <v>5</v>
      </c>
      <c r="AF64" s="38">
        <v>5.0000000000000001E-3</v>
      </c>
      <c r="AG64" s="23">
        <v>1</v>
      </c>
      <c r="AH64" s="23">
        <f t="shared" si="8"/>
        <v>2.4285714285714284</v>
      </c>
      <c r="AI64" s="50"/>
      <c r="AJ64" s="22">
        <f t="shared" si="17"/>
        <v>3.7142857142857144</v>
      </c>
      <c r="AK64" s="29" t="str">
        <f t="shared" si="9"/>
        <v>HIGH</v>
      </c>
      <c r="AL64" s="40" t="s">
        <v>75</v>
      </c>
      <c r="AM64" s="41">
        <v>2</v>
      </c>
      <c r="AN64" s="42" t="s">
        <v>76</v>
      </c>
      <c r="AO64" s="43">
        <v>2</v>
      </c>
      <c r="AP64" s="40" t="s">
        <v>122</v>
      </c>
      <c r="AQ64" s="43">
        <v>2</v>
      </c>
      <c r="AR64" s="40" t="s">
        <v>78</v>
      </c>
      <c r="AS64" s="41">
        <v>3</v>
      </c>
      <c r="AT64" s="40" t="s">
        <v>79</v>
      </c>
      <c r="AU64" s="41">
        <v>4</v>
      </c>
      <c r="AV64" s="44" t="s">
        <v>80</v>
      </c>
      <c r="AW64" s="45">
        <v>4</v>
      </c>
      <c r="AX64" s="22">
        <f t="shared" si="10"/>
        <v>2.8333333333333335</v>
      </c>
      <c r="AY64" s="49"/>
      <c r="AZ64" s="51">
        <f t="shared" si="6"/>
        <v>1.3109243697478992</v>
      </c>
      <c r="BA64" s="29" t="str">
        <f t="shared" si="11"/>
        <v>HIGH</v>
      </c>
      <c r="BB64" s="49">
        <v>3</v>
      </c>
      <c r="BC64" s="22">
        <f t="shared" si="18"/>
        <v>18</v>
      </c>
      <c r="BD64" s="29" t="str">
        <f t="shared" si="12"/>
        <v>LOW RISK</v>
      </c>
      <c r="BE64" s="52"/>
      <c r="BF64" s="52"/>
      <c r="BG64" s="52"/>
      <c r="BH64" s="52"/>
      <c r="BI64" s="52"/>
      <c r="BJ64" s="52"/>
      <c r="BK64" s="52"/>
      <c r="BL64" s="52"/>
      <c r="BM64" s="52"/>
      <c r="BN64" s="52"/>
      <c r="BO64" s="52"/>
      <c r="BP64" s="52"/>
      <c r="BQ64" s="52"/>
    </row>
    <row r="65" spans="1:69" ht="165.75">
      <c r="A65" s="19"/>
      <c r="B65" s="23" t="s">
        <v>72</v>
      </c>
      <c r="C65" s="23">
        <v>6</v>
      </c>
      <c r="D65" s="19"/>
      <c r="E65" s="53" t="s">
        <v>73</v>
      </c>
      <c r="F65" s="22" t="s">
        <v>179</v>
      </c>
      <c r="G65" s="24">
        <v>5.3134600000000001</v>
      </c>
      <c r="H65" s="25">
        <v>1481</v>
      </c>
      <c r="I65" s="26">
        <f t="shared" si="0"/>
        <v>278.72610314183225</v>
      </c>
      <c r="J65" s="24">
        <v>5.3134600000000001</v>
      </c>
      <c r="K65" s="27">
        <v>1481</v>
      </c>
      <c r="L65" s="28">
        <f t="shared" si="1"/>
        <v>1</v>
      </c>
      <c r="M65" s="20">
        <v>5</v>
      </c>
      <c r="N65" s="49"/>
      <c r="O65" s="30">
        <v>1.0669253152279341</v>
      </c>
      <c r="P65" s="20">
        <v>1</v>
      </c>
      <c r="Q65" s="20">
        <v>54</v>
      </c>
      <c r="R65" s="20">
        <v>2</v>
      </c>
      <c r="S65" s="31">
        <f t="shared" si="13"/>
        <v>3.7037037037037035E-2</v>
      </c>
      <c r="T65" s="20">
        <v>1</v>
      </c>
      <c r="U65" s="20">
        <v>192</v>
      </c>
      <c r="V65" s="32">
        <f t="shared" si="14"/>
        <v>0.12964213369345037</v>
      </c>
      <c r="W65" s="20">
        <v>2</v>
      </c>
      <c r="X65" s="21">
        <v>58</v>
      </c>
      <c r="Y65" s="34">
        <f t="shared" si="15"/>
        <v>3.916272788656313E-2</v>
      </c>
      <c r="Z65" s="20">
        <v>1</v>
      </c>
      <c r="AA65" s="35">
        <v>15</v>
      </c>
      <c r="AB65" s="36">
        <f t="shared" si="16"/>
        <v>1.012829169480081E-2</v>
      </c>
      <c r="AC65" s="20">
        <v>1</v>
      </c>
      <c r="AD65" s="37">
        <v>0.65</v>
      </c>
      <c r="AE65" s="20">
        <v>5</v>
      </c>
      <c r="AF65" s="38">
        <v>5.0000000000000001E-3</v>
      </c>
      <c r="AG65" s="23">
        <v>1</v>
      </c>
      <c r="AH65" s="23">
        <f t="shared" si="8"/>
        <v>1.7142857142857142</v>
      </c>
      <c r="AI65" s="50"/>
      <c r="AJ65" s="22">
        <f t="shared" si="17"/>
        <v>3.3571428571428572</v>
      </c>
      <c r="AK65" s="29" t="str">
        <f t="shared" si="9"/>
        <v>HIGH</v>
      </c>
      <c r="AL65" s="40" t="s">
        <v>75</v>
      </c>
      <c r="AM65" s="41">
        <v>2</v>
      </c>
      <c r="AN65" s="42" t="s">
        <v>76</v>
      </c>
      <c r="AO65" s="43">
        <v>2</v>
      </c>
      <c r="AP65" s="40" t="s">
        <v>180</v>
      </c>
      <c r="AQ65" s="43">
        <v>4</v>
      </c>
      <c r="AR65" s="40" t="s">
        <v>78</v>
      </c>
      <c r="AS65" s="41">
        <v>3</v>
      </c>
      <c r="AT65" s="40" t="s">
        <v>79</v>
      </c>
      <c r="AU65" s="41">
        <v>4</v>
      </c>
      <c r="AV65" s="44" t="s">
        <v>80</v>
      </c>
      <c r="AW65" s="45">
        <v>4</v>
      </c>
      <c r="AX65" s="22">
        <f t="shared" si="10"/>
        <v>3.1666666666666665</v>
      </c>
      <c r="AY65" s="49"/>
      <c r="AZ65" s="51">
        <f t="shared" si="6"/>
        <v>1.0601503759398496</v>
      </c>
      <c r="BA65" s="29" t="str">
        <f t="shared" si="11"/>
        <v>HIGH</v>
      </c>
      <c r="BB65" s="49">
        <v>3</v>
      </c>
      <c r="BC65" s="22">
        <f t="shared" si="18"/>
        <v>18</v>
      </c>
      <c r="BD65" s="29" t="str">
        <f t="shared" si="12"/>
        <v>LOW RISK</v>
      </c>
      <c r="BE65" s="52"/>
      <c r="BF65" s="52"/>
      <c r="BG65" s="52"/>
      <c r="BH65" s="52"/>
      <c r="BI65" s="52"/>
      <c r="BJ65" s="52"/>
      <c r="BK65" s="52"/>
      <c r="BL65" s="52"/>
      <c r="BM65" s="52"/>
      <c r="BN65" s="52"/>
      <c r="BO65" s="52"/>
      <c r="BP65" s="52"/>
      <c r="BQ65" s="52"/>
    </row>
    <row r="66" spans="1:69" ht="178.5">
      <c r="A66" s="19"/>
      <c r="B66" s="23" t="s">
        <v>72</v>
      </c>
      <c r="C66" s="23">
        <v>6</v>
      </c>
      <c r="D66" s="19"/>
      <c r="E66" s="54" t="s">
        <v>86</v>
      </c>
      <c r="F66" s="22" t="s">
        <v>181</v>
      </c>
      <c r="G66" s="24">
        <v>6862.95</v>
      </c>
      <c r="H66" s="25">
        <v>1594</v>
      </c>
      <c r="I66" s="26">
        <f t="shared" si="0"/>
        <v>0.23226163675970246</v>
      </c>
      <c r="J66" s="24">
        <v>78.218000000000004</v>
      </c>
      <c r="K66" s="27">
        <v>18.167100000000001</v>
      </c>
      <c r="L66" s="28">
        <f t="shared" si="1"/>
        <v>1.1397176913425346E-2</v>
      </c>
      <c r="M66" s="20">
        <v>1</v>
      </c>
      <c r="N66" s="49"/>
      <c r="O66" s="30">
        <v>0.47449584816132861</v>
      </c>
      <c r="P66" s="20">
        <v>1</v>
      </c>
      <c r="Q66" s="20">
        <v>106</v>
      </c>
      <c r="R66" s="20">
        <v>90</v>
      </c>
      <c r="S66" s="31">
        <f t="shared" si="13"/>
        <v>0.84905660377358494</v>
      </c>
      <c r="T66" s="20">
        <v>5</v>
      </c>
      <c r="U66" s="20">
        <v>634</v>
      </c>
      <c r="V66" s="32">
        <f t="shared" si="14"/>
        <v>0.39774153074027602</v>
      </c>
      <c r="W66" s="20">
        <v>4</v>
      </c>
      <c r="X66" s="21">
        <v>122</v>
      </c>
      <c r="Y66" s="34">
        <f t="shared" si="15"/>
        <v>7.6537013801756593E-2</v>
      </c>
      <c r="Z66" s="20">
        <v>2</v>
      </c>
      <c r="AA66" s="35">
        <v>4</v>
      </c>
      <c r="AB66" s="36">
        <f t="shared" si="16"/>
        <v>2.509410288582183E-3</v>
      </c>
      <c r="AC66" s="20">
        <v>1</v>
      </c>
      <c r="AD66" s="37">
        <v>0.65</v>
      </c>
      <c r="AE66" s="20">
        <v>5</v>
      </c>
      <c r="AF66" s="38">
        <v>5.0000000000000001E-3</v>
      </c>
      <c r="AG66" s="23">
        <v>1</v>
      </c>
      <c r="AH66" s="23">
        <f t="shared" si="8"/>
        <v>2.7142857142857144</v>
      </c>
      <c r="AI66" s="50"/>
      <c r="AJ66" s="22">
        <f t="shared" si="17"/>
        <v>1.8571428571428572</v>
      </c>
      <c r="AK66" s="29" t="str">
        <f t="shared" si="9"/>
        <v>HIGH</v>
      </c>
      <c r="AL66" s="40" t="s">
        <v>75</v>
      </c>
      <c r="AM66" s="41">
        <v>2</v>
      </c>
      <c r="AN66" s="42" t="s">
        <v>76</v>
      </c>
      <c r="AO66" s="43">
        <v>2</v>
      </c>
      <c r="AP66" s="40" t="s">
        <v>122</v>
      </c>
      <c r="AQ66" s="43">
        <v>3</v>
      </c>
      <c r="AR66" s="40" t="s">
        <v>78</v>
      </c>
      <c r="AS66" s="41">
        <v>3</v>
      </c>
      <c r="AT66" s="40" t="s">
        <v>79</v>
      </c>
      <c r="AU66" s="41">
        <v>4</v>
      </c>
      <c r="AV66" s="44" t="s">
        <v>80</v>
      </c>
      <c r="AW66" s="45">
        <v>4</v>
      </c>
      <c r="AX66" s="22">
        <f t="shared" si="10"/>
        <v>3</v>
      </c>
      <c r="AY66" s="49"/>
      <c r="AZ66" s="51">
        <f t="shared" si="6"/>
        <v>0.61904761904761907</v>
      </c>
      <c r="BA66" s="29" t="str">
        <f t="shared" si="11"/>
        <v>HIGH</v>
      </c>
      <c r="BB66" s="49">
        <v>3</v>
      </c>
      <c r="BC66" s="22">
        <f t="shared" si="18"/>
        <v>18</v>
      </c>
      <c r="BD66" s="29" t="str">
        <f t="shared" si="12"/>
        <v>LOW RISK</v>
      </c>
      <c r="BE66" s="52"/>
      <c r="BF66" s="52"/>
      <c r="BG66" s="52"/>
      <c r="BH66" s="52"/>
      <c r="BI66" s="52"/>
      <c r="BJ66" s="52"/>
      <c r="BK66" s="52"/>
      <c r="BL66" s="52"/>
      <c r="BM66" s="52"/>
      <c r="BN66" s="52"/>
      <c r="BO66" s="52"/>
      <c r="BP66" s="52"/>
      <c r="BQ66" s="52"/>
    </row>
    <row r="67" spans="1:69" ht="229.5">
      <c r="A67" s="19"/>
      <c r="B67" s="23" t="s">
        <v>72</v>
      </c>
      <c r="C67" s="23">
        <v>6</v>
      </c>
      <c r="D67" s="19"/>
      <c r="E67" s="53" t="s">
        <v>73</v>
      </c>
      <c r="F67" s="22" t="s">
        <v>182</v>
      </c>
      <c r="G67" s="24">
        <v>53.371699999999997</v>
      </c>
      <c r="H67" s="25">
        <v>9774</v>
      </c>
      <c r="I67" s="26">
        <f t="shared" si="0"/>
        <v>183.1307603093025</v>
      </c>
      <c r="J67" s="24">
        <v>53.371699999999997</v>
      </c>
      <c r="K67" s="27">
        <v>9774.02</v>
      </c>
      <c r="L67" s="28">
        <f t="shared" si="1"/>
        <v>1.0000020462451402</v>
      </c>
      <c r="M67" s="20">
        <v>5</v>
      </c>
      <c r="N67" s="49"/>
      <c r="O67" s="30">
        <v>0.11600928074245939</v>
      </c>
      <c r="P67" s="20">
        <v>1</v>
      </c>
      <c r="Q67" s="20">
        <v>588</v>
      </c>
      <c r="R67" s="20">
        <v>135</v>
      </c>
      <c r="S67" s="31">
        <f t="shared" si="13"/>
        <v>0.22959183673469388</v>
      </c>
      <c r="T67" s="20">
        <v>3</v>
      </c>
      <c r="U67" s="20">
        <v>1726</v>
      </c>
      <c r="V67" s="32">
        <f t="shared" si="14"/>
        <v>0.17659095559648047</v>
      </c>
      <c r="W67" s="20">
        <v>3</v>
      </c>
      <c r="X67" s="21">
        <v>358</v>
      </c>
      <c r="Y67" s="34">
        <f t="shared" si="15"/>
        <v>3.662778800900348E-2</v>
      </c>
      <c r="Z67" s="20">
        <v>1</v>
      </c>
      <c r="AA67" s="35">
        <v>35</v>
      </c>
      <c r="AB67" s="36">
        <f t="shared" si="16"/>
        <v>3.5809289952936363E-3</v>
      </c>
      <c r="AC67" s="20">
        <v>1</v>
      </c>
      <c r="AD67" s="37">
        <v>0.65</v>
      </c>
      <c r="AE67" s="20">
        <v>5</v>
      </c>
      <c r="AF67" s="38">
        <v>5.0000000000000001E-3</v>
      </c>
      <c r="AG67" s="23">
        <v>1</v>
      </c>
      <c r="AH67" s="23">
        <f t="shared" si="8"/>
        <v>2.1428571428571428</v>
      </c>
      <c r="AI67" s="50"/>
      <c r="AJ67" s="22">
        <f t="shared" si="17"/>
        <v>3.5714285714285712</v>
      </c>
      <c r="AK67" s="29" t="str">
        <f t="shared" si="9"/>
        <v>HIGH</v>
      </c>
      <c r="AL67" s="40" t="s">
        <v>75</v>
      </c>
      <c r="AM67" s="41">
        <v>2</v>
      </c>
      <c r="AN67" s="42" t="s">
        <v>76</v>
      </c>
      <c r="AO67" s="43">
        <v>2</v>
      </c>
      <c r="AP67" s="40" t="s">
        <v>183</v>
      </c>
      <c r="AQ67" s="43">
        <v>3</v>
      </c>
      <c r="AR67" s="40" t="s">
        <v>78</v>
      </c>
      <c r="AS67" s="41">
        <v>3</v>
      </c>
      <c r="AT67" s="40" t="s">
        <v>79</v>
      </c>
      <c r="AU67" s="41">
        <v>4</v>
      </c>
      <c r="AV67" s="44" t="s">
        <v>80</v>
      </c>
      <c r="AW67" s="45">
        <v>4</v>
      </c>
      <c r="AX67" s="22">
        <f t="shared" si="10"/>
        <v>3</v>
      </c>
      <c r="AY67" s="49"/>
      <c r="AZ67" s="51">
        <f t="shared" si="6"/>
        <v>1.1904761904761905</v>
      </c>
      <c r="BA67" s="29" t="str">
        <f t="shared" si="11"/>
        <v>HIGH</v>
      </c>
      <c r="BB67" s="49">
        <v>3</v>
      </c>
      <c r="BC67" s="22">
        <f t="shared" si="18"/>
        <v>18</v>
      </c>
      <c r="BD67" s="29" t="str">
        <f t="shared" si="12"/>
        <v>LOW RISK</v>
      </c>
      <c r="BE67" s="52"/>
      <c r="BF67" s="52"/>
      <c r="BG67" s="52"/>
      <c r="BH67" s="52"/>
      <c r="BI67" s="52"/>
      <c r="BJ67" s="52"/>
      <c r="BK67" s="52"/>
      <c r="BL67" s="52"/>
      <c r="BM67" s="52"/>
      <c r="BN67" s="52"/>
      <c r="BO67" s="52"/>
      <c r="BP67" s="52"/>
      <c r="BQ67" s="52"/>
    </row>
    <row r="68" spans="1:69" ht="178.5">
      <c r="A68" s="19"/>
      <c r="B68" s="23" t="s">
        <v>72</v>
      </c>
      <c r="C68" s="23">
        <v>6</v>
      </c>
      <c r="D68" s="19"/>
      <c r="E68" s="53" t="s">
        <v>73</v>
      </c>
      <c r="F68" s="22" t="s">
        <v>184</v>
      </c>
      <c r="G68" s="24">
        <v>34.623800000000003</v>
      </c>
      <c r="H68" s="25">
        <v>4859</v>
      </c>
      <c r="I68" s="26">
        <f t="shared" si="0"/>
        <v>140.33699362866005</v>
      </c>
      <c r="J68" s="24">
        <v>34.623800000000003</v>
      </c>
      <c r="K68" s="27">
        <v>4859</v>
      </c>
      <c r="L68" s="28">
        <f t="shared" si="1"/>
        <v>1</v>
      </c>
      <c r="M68" s="20">
        <v>5</v>
      </c>
      <c r="N68" s="49"/>
      <c r="O68" s="30">
        <v>2.0134228187919461</v>
      </c>
      <c r="P68" s="20">
        <v>1</v>
      </c>
      <c r="Q68" s="20">
        <v>367</v>
      </c>
      <c r="R68" s="20">
        <v>106</v>
      </c>
      <c r="S68" s="31">
        <f t="shared" si="13"/>
        <v>0.28882833787465939</v>
      </c>
      <c r="T68" s="20">
        <v>3</v>
      </c>
      <c r="U68" s="20">
        <v>1074</v>
      </c>
      <c r="V68" s="32">
        <f t="shared" si="14"/>
        <v>0.22103313438979214</v>
      </c>
      <c r="W68" s="20">
        <v>3</v>
      </c>
      <c r="X68" s="21">
        <v>238</v>
      </c>
      <c r="Y68" s="34">
        <f t="shared" si="15"/>
        <v>4.8981271866639225E-2</v>
      </c>
      <c r="Z68" s="20">
        <v>1</v>
      </c>
      <c r="AA68" s="35">
        <v>24</v>
      </c>
      <c r="AB68" s="36">
        <f t="shared" si="16"/>
        <v>4.9392879193249639E-3</v>
      </c>
      <c r="AC68" s="20">
        <v>1</v>
      </c>
      <c r="AD68" s="37">
        <v>0.65</v>
      </c>
      <c r="AE68" s="20">
        <v>5</v>
      </c>
      <c r="AF68" s="38">
        <v>5.0000000000000001E-3</v>
      </c>
      <c r="AG68" s="23">
        <v>1</v>
      </c>
      <c r="AH68" s="23">
        <f t="shared" si="8"/>
        <v>2.1428571428571428</v>
      </c>
      <c r="AI68" s="50"/>
      <c r="AJ68" s="22">
        <f t="shared" si="17"/>
        <v>3.5714285714285712</v>
      </c>
      <c r="AK68" s="29" t="str">
        <f t="shared" si="9"/>
        <v>HIGH</v>
      </c>
      <c r="AL68" s="40" t="s">
        <v>75</v>
      </c>
      <c r="AM68" s="41">
        <v>2</v>
      </c>
      <c r="AN68" s="42" t="s">
        <v>76</v>
      </c>
      <c r="AO68" s="43">
        <v>2</v>
      </c>
      <c r="AP68" s="40" t="s">
        <v>185</v>
      </c>
      <c r="AQ68" s="43">
        <v>3</v>
      </c>
      <c r="AR68" s="40" t="s">
        <v>78</v>
      </c>
      <c r="AS68" s="41">
        <v>3</v>
      </c>
      <c r="AT68" s="40" t="s">
        <v>79</v>
      </c>
      <c r="AU68" s="41">
        <v>4</v>
      </c>
      <c r="AV68" s="44" t="s">
        <v>80</v>
      </c>
      <c r="AW68" s="45">
        <v>4</v>
      </c>
      <c r="AX68" s="22">
        <f t="shared" si="10"/>
        <v>3</v>
      </c>
      <c r="AY68" s="49"/>
      <c r="AZ68" s="51">
        <f t="shared" si="6"/>
        <v>1.1904761904761905</v>
      </c>
      <c r="BA68" s="29" t="str">
        <f t="shared" si="11"/>
        <v>HIGH</v>
      </c>
      <c r="BB68" s="49">
        <v>3</v>
      </c>
      <c r="BC68" s="22">
        <f t="shared" si="18"/>
        <v>18</v>
      </c>
      <c r="BD68" s="29" t="str">
        <f t="shared" si="12"/>
        <v>LOW RISK</v>
      </c>
      <c r="BE68" s="52"/>
      <c r="BF68" s="52"/>
      <c r="BG68" s="52"/>
      <c r="BH68" s="52"/>
      <c r="BI68" s="52"/>
      <c r="BJ68" s="52"/>
      <c r="BK68" s="52"/>
      <c r="BL68" s="52"/>
      <c r="BM68" s="52"/>
      <c r="BN68" s="52"/>
      <c r="BO68" s="52"/>
      <c r="BP68" s="52"/>
      <c r="BQ68" s="52"/>
    </row>
    <row r="69" spans="1:69" ht="178.5">
      <c r="A69" s="19"/>
      <c r="B69" s="23" t="s">
        <v>72</v>
      </c>
      <c r="C69" s="23">
        <v>6</v>
      </c>
      <c r="D69" s="19"/>
      <c r="E69" s="54" t="s">
        <v>165</v>
      </c>
      <c r="F69" s="22" t="s">
        <v>186</v>
      </c>
      <c r="G69" s="24">
        <v>254.61</v>
      </c>
      <c r="H69" s="25">
        <v>5933</v>
      </c>
      <c r="I69" s="26">
        <f t="shared" si="0"/>
        <v>23.302305486822984</v>
      </c>
      <c r="J69" s="24">
        <v>254.61</v>
      </c>
      <c r="K69" s="27">
        <v>5933</v>
      </c>
      <c r="L69" s="28">
        <f t="shared" si="1"/>
        <v>1</v>
      </c>
      <c r="M69" s="20">
        <v>5</v>
      </c>
      <c r="N69" s="49"/>
      <c r="O69" s="30">
        <v>4.8543689320388346</v>
      </c>
      <c r="P69" s="20">
        <v>1</v>
      </c>
      <c r="Q69" s="20">
        <v>401</v>
      </c>
      <c r="R69" s="20">
        <v>100</v>
      </c>
      <c r="S69" s="31">
        <f t="shared" si="13"/>
        <v>0.24937655860349128</v>
      </c>
      <c r="T69" s="20">
        <v>3</v>
      </c>
      <c r="U69" s="20">
        <v>1181</v>
      </c>
      <c r="V69" s="32">
        <f t="shared" si="14"/>
        <v>0.19905612674869375</v>
      </c>
      <c r="W69" s="20">
        <v>3</v>
      </c>
      <c r="X69" s="21">
        <v>410</v>
      </c>
      <c r="Y69" s="34">
        <f t="shared" si="15"/>
        <v>6.9105005899207816E-2</v>
      </c>
      <c r="Z69" s="20">
        <v>2</v>
      </c>
      <c r="AA69" s="35">
        <v>66</v>
      </c>
      <c r="AB69" s="36">
        <f t="shared" si="16"/>
        <v>1.1124220461823698E-2</v>
      </c>
      <c r="AC69" s="20">
        <v>1</v>
      </c>
      <c r="AD69" s="37">
        <v>0.45</v>
      </c>
      <c r="AE69" s="20">
        <v>4</v>
      </c>
      <c r="AF69" s="38">
        <v>5.0000000000000001E-3</v>
      </c>
      <c r="AG69" s="23">
        <v>1</v>
      </c>
      <c r="AH69" s="23">
        <f t="shared" si="8"/>
        <v>2.1428571428571428</v>
      </c>
      <c r="AI69" s="50"/>
      <c r="AJ69" s="22">
        <f t="shared" si="17"/>
        <v>3.5714285714285712</v>
      </c>
      <c r="AK69" s="29" t="str">
        <f t="shared" si="9"/>
        <v>HIGH</v>
      </c>
      <c r="AL69" s="40" t="s">
        <v>75</v>
      </c>
      <c r="AM69" s="41">
        <v>2</v>
      </c>
      <c r="AN69" s="42" t="s">
        <v>76</v>
      </c>
      <c r="AO69" s="43">
        <v>2</v>
      </c>
      <c r="AP69" s="40" t="s">
        <v>122</v>
      </c>
      <c r="AQ69" s="43">
        <v>3</v>
      </c>
      <c r="AR69" s="40" t="s">
        <v>78</v>
      </c>
      <c r="AS69" s="41">
        <v>3</v>
      </c>
      <c r="AT69" s="40" t="s">
        <v>79</v>
      </c>
      <c r="AU69" s="41">
        <v>4</v>
      </c>
      <c r="AV69" s="44" t="s">
        <v>80</v>
      </c>
      <c r="AW69" s="45">
        <v>4</v>
      </c>
      <c r="AX69" s="22">
        <f t="shared" si="10"/>
        <v>3</v>
      </c>
      <c r="AY69" s="49"/>
      <c r="AZ69" s="51">
        <f t="shared" si="6"/>
        <v>1.1904761904761905</v>
      </c>
      <c r="BA69" s="29" t="str">
        <f t="shared" si="11"/>
        <v>HIGH</v>
      </c>
      <c r="BB69" s="49">
        <v>2</v>
      </c>
      <c r="BC69" s="22">
        <f t="shared" si="18"/>
        <v>12</v>
      </c>
      <c r="BD69" s="29" t="str">
        <f t="shared" si="12"/>
        <v>LOW RISK</v>
      </c>
      <c r="BE69" s="52"/>
      <c r="BF69" s="52"/>
      <c r="BG69" s="52"/>
      <c r="BH69" s="52"/>
      <c r="BI69" s="52"/>
      <c r="BJ69" s="52"/>
      <c r="BK69" s="52"/>
      <c r="BL69" s="52"/>
      <c r="BM69" s="52"/>
      <c r="BN69" s="52"/>
      <c r="BO69" s="52"/>
      <c r="BP69" s="52"/>
      <c r="BQ69" s="52"/>
    </row>
    <row r="70" spans="1:69" ht="178.5">
      <c r="A70" s="19"/>
      <c r="B70" s="23" t="s">
        <v>72</v>
      </c>
      <c r="C70" s="23">
        <v>6</v>
      </c>
      <c r="D70" s="19"/>
      <c r="E70" s="22" t="s">
        <v>81</v>
      </c>
      <c r="F70" s="22" t="s">
        <v>187</v>
      </c>
      <c r="G70" s="24">
        <v>42.777200000000001</v>
      </c>
      <c r="H70" s="25">
        <v>2630</v>
      </c>
      <c r="I70" s="26">
        <f t="shared" ref="I70:I91" si="19">H70/G70</f>
        <v>61.481349877972377</v>
      </c>
      <c r="J70" s="24">
        <v>42.777200000000001</v>
      </c>
      <c r="K70" s="27">
        <v>2630</v>
      </c>
      <c r="L70" s="28">
        <f t="shared" ref="L70:L91" si="20">K70/H70</f>
        <v>1</v>
      </c>
      <c r="M70" s="20">
        <v>5</v>
      </c>
      <c r="N70" s="49"/>
      <c r="O70" s="30">
        <v>0.77220077220077221</v>
      </c>
      <c r="P70" s="20">
        <v>1</v>
      </c>
      <c r="Q70" s="20">
        <v>210</v>
      </c>
      <c r="R70" s="20">
        <v>42</v>
      </c>
      <c r="S70" s="31">
        <f t="shared" si="13"/>
        <v>0.2</v>
      </c>
      <c r="T70" s="20">
        <v>3</v>
      </c>
      <c r="U70" s="20">
        <v>575</v>
      </c>
      <c r="V70" s="32">
        <f t="shared" ref="V70:V91" si="21">U70/H70</f>
        <v>0.21863117870722434</v>
      </c>
      <c r="W70" s="20">
        <v>3</v>
      </c>
      <c r="X70" s="21">
        <v>148</v>
      </c>
      <c r="Y70" s="34">
        <f t="shared" ref="Y70:Y91" si="22">X70/H70</f>
        <v>5.6273764258555133E-2</v>
      </c>
      <c r="Z70" s="20">
        <v>2</v>
      </c>
      <c r="AA70" s="35">
        <v>10</v>
      </c>
      <c r="AB70" s="36">
        <f t="shared" ref="AB70:AB91" si="23">AA70/H70</f>
        <v>3.8022813688212928E-3</v>
      </c>
      <c r="AC70" s="20">
        <v>1</v>
      </c>
      <c r="AD70" s="37">
        <v>0.65</v>
      </c>
      <c r="AE70" s="20">
        <v>5</v>
      </c>
      <c r="AF70" s="38">
        <v>5.0000000000000001E-3</v>
      </c>
      <c r="AG70" s="23">
        <v>1</v>
      </c>
      <c r="AH70" s="23">
        <f t="shared" si="8"/>
        <v>2.2857142857142856</v>
      </c>
      <c r="AI70" s="50"/>
      <c r="AJ70" s="22">
        <f t="shared" ref="AJ70:AJ91" si="24">(M70+AH70)/2</f>
        <v>3.6428571428571428</v>
      </c>
      <c r="AK70" s="29" t="str">
        <f t="shared" si="9"/>
        <v>MEDIUM HIGH</v>
      </c>
      <c r="AL70" s="40" t="s">
        <v>75</v>
      </c>
      <c r="AM70" s="41">
        <v>2</v>
      </c>
      <c r="AN70" s="42" t="s">
        <v>76</v>
      </c>
      <c r="AO70" s="43">
        <v>2</v>
      </c>
      <c r="AP70" s="40" t="s">
        <v>122</v>
      </c>
      <c r="AQ70" s="43">
        <v>2</v>
      </c>
      <c r="AR70" s="40" t="s">
        <v>78</v>
      </c>
      <c r="AS70" s="41">
        <v>3</v>
      </c>
      <c r="AT70" s="40" t="s">
        <v>79</v>
      </c>
      <c r="AU70" s="41">
        <v>4</v>
      </c>
      <c r="AV70" s="44" t="s">
        <v>80</v>
      </c>
      <c r="AW70" s="45">
        <v>4</v>
      </c>
      <c r="AX70" s="22">
        <f t="shared" si="10"/>
        <v>2.8333333333333335</v>
      </c>
      <c r="AY70" s="49"/>
      <c r="AZ70" s="51">
        <f t="shared" ref="AZ70:AZ91" si="25">AJ70/AX70</f>
        <v>1.2857142857142856</v>
      </c>
      <c r="BA70" s="29" t="str">
        <f t="shared" ref="BA70:BA91" si="26">IF(AE69&lt;=1,"LOW", IF(AE69&lt;=2,"MEDIUM LOW", IF(AE69&lt;=3,"MEDIUM", IF(AE69&lt;=4,"MEDIUM HIGH", "HIGH"))))</f>
        <v>MEDIUM HIGH</v>
      </c>
      <c r="BB70" s="49">
        <v>3</v>
      </c>
      <c r="BC70" s="22">
        <f t="shared" ref="BC70:BC91" si="27">BB70*C70</f>
        <v>18</v>
      </c>
      <c r="BD70" s="29" t="str">
        <f t="shared" si="12"/>
        <v>LOW RISK</v>
      </c>
      <c r="BE70" s="52"/>
      <c r="BF70" s="52"/>
      <c r="BG70" s="52"/>
      <c r="BH70" s="52"/>
      <c r="BI70" s="52"/>
      <c r="BJ70" s="52"/>
      <c r="BK70" s="52"/>
      <c r="BL70" s="52"/>
      <c r="BM70" s="52"/>
      <c r="BN70" s="52"/>
      <c r="BO70" s="52"/>
      <c r="BP70" s="52"/>
      <c r="BQ70" s="52"/>
    </row>
    <row r="71" spans="1:69" ht="178.5">
      <c r="A71" s="19"/>
      <c r="B71" s="23" t="s">
        <v>72</v>
      </c>
      <c r="C71" s="23">
        <v>6</v>
      </c>
      <c r="D71" s="19"/>
      <c r="E71" s="54" t="s">
        <v>86</v>
      </c>
      <c r="F71" s="22" t="s">
        <v>188</v>
      </c>
      <c r="G71" s="24">
        <v>3381.79</v>
      </c>
      <c r="H71" s="25">
        <v>2165</v>
      </c>
      <c r="I71" s="26">
        <f t="shared" si="19"/>
        <v>0.64019350698890232</v>
      </c>
      <c r="J71" s="24">
        <v>82.120699999999999</v>
      </c>
      <c r="K71" s="27">
        <v>52.5732</v>
      </c>
      <c r="L71" s="28">
        <f t="shared" si="20"/>
        <v>2.4283233256351039E-2</v>
      </c>
      <c r="M71" s="20">
        <v>1</v>
      </c>
      <c r="N71" s="49"/>
      <c r="O71" s="30">
        <v>0</v>
      </c>
      <c r="P71" s="20">
        <v>1</v>
      </c>
      <c r="Q71" s="20">
        <v>245</v>
      </c>
      <c r="R71" s="20">
        <v>86</v>
      </c>
      <c r="S71" s="31">
        <f t="shared" si="13"/>
        <v>0.3510204081632653</v>
      </c>
      <c r="T71" s="20">
        <v>4</v>
      </c>
      <c r="U71" s="20">
        <v>676</v>
      </c>
      <c r="V71" s="32">
        <f t="shared" si="21"/>
        <v>0.31224018475750576</v>
      </c>
      <c r="W71" s="20">
        <v>4</v>
      </c>
      <c r="X71" s="21">
        <v>165</v>
      </c>
      <c r="Y71" s="34">
        <f t="shared" si="22"/>
        <v>7.6212471131639717E-2</v>
      </c>
      <c r="Z71" s="20">
        <v>2</v>
      </c>
      <c r="AA71" s="35">
        <v>16</v>
      </c>
      <c r="AB71" s="36">
        <f t="shared" si="23"/>
        <v>7.3903002309468821E-3</v>
      </c>
      <c r="AC71" s="20">
        <v>1</v>
      </c>
      <c r="AD71" s="37">
        <v>0.45</v>
      </c>
      <c r="AE71" s="20">
        <v>4</v>
      </c>
      <c r="AF71" s="38">
        <v>5.0000000000000001E-3</v>
      </c>
      <c r="AG71" s="23">
        <v>1</v>
      </c>
      <c r="AH71" s="23">
        <f t="shared" ref="AH71:AH91" si="28">AVERAGE(AG71,AE71,AC71,Z71,W71,T71,P71)</f>
        <v>2.4285714285714284</v>
      </c>
      <c r="AI71" s="50"/>
      <c r="AJ71" s="22">
        <f t="shared" si="24"/>
        <v>1.7142857142857142</v>
      </c>
      <c r="AK71" s="29" t="str">
        <f t="shared" ref="AK71:AK91" si="29">IF(AE70&lt;=1,"LOW", IF(AE70&lt;=2,"MEDIUM LOW", IF(AE70&lt;=3,"MEDIUM", IF(AE70&lt;=4,"MEDIUM HIGH", "HIGH"))))</f>
        <v>HIGH</v>
      </c>
      <c r="AL71" s="40" t="s">
        <v>75</v>
      </c>
      <c r="AM71" s="41">
        <v>2</v>
      </c>
      <c r="AN71" s="42" t="s">
        <v>76</v>
      </c>
      <c r="AO71" s="43">
        <v>2</v>
      </c>
      <c r="AP71" s="40" t="s">
        <v>122</v>
      </c>
      <c r="AQ71" s="43">
        <v>3</v>
      </c>
      <c r="AR71" s="40" t="s">
        <v>78</v>
      </c>
      <c r="AS71" s="41">
        <v>3</v>
      </c>
      <c r="AT71" s="40" t="s">
        <v>79</v>
      </c>
      <c r="AU71" s="41">
        <v>4</v>
      </c>
      <c r="AV71" s="44" t="s">
        <v>80</v>
      </c>
      <c r="AW71" s="45">
        <v>4</v>
      </c>
      <c r="AX71" s="22">
        <f t="shared" ref="AX71:AX91" si="30">AVERAGE(AW71,AU71,AS71,AQ71,AO71,AM71)</f>
        <v>3</v>
      </c>
      <c r="AY71" s="49"/>
      <c r="AZ71" s="51">
        <f t="shared" si="25"/>
        <v>0.5714285714285714</v>
      </c>
      <c r="BA71" s="29" t="str">
        <f t="shared" si="26"/>
        <v>HIGH</v>
      </c>
      <c r="BB71" s="49">
        <v>2</v>
      </c>
      <c r="BC71" s="22">
        <f t="shared" si="27"/>
        <v>12</v>
      </c>
      <c r="BD71" s="29" t="str">
        <f t="shared" ref="BD71:BD91" si="31">IF(AW70&lt;=6,"LOW RISK", IF(AW70&lt;=12,"MODERATE RISK", IF(AW70&lt;=18,"HIGH RISK","VERY HIGH RISK")))</f>
        <v>LOW RISK</v>
      </c>
      <c r="BE71" s="52"/>
      <c r="BF71" s="52"/>
      <c r="BG71" s="52"/>
      <c r="BH71" s="52"/>
      <c r="BI71" s="52"/>
      <c r="BJ71" s="52"/>
      <c r="BK71" s="52"/>
      <c r="BL71" s="52"/>
      <c r="BM71" s="52"/>
      <c r="BN71" s="52"/>
      <c r="BO71" s="52"/>
      <c r="BP71" s="52"/>
      <c r="BQ71" s="52"/>
    </row>
    <row r="72" spans="1:69" ht="191.25">
      <c r="A72" s="19"/>
      <c r="B72" s="23" t="s">
        <v>72</v>
      </c>
      <c r="C72" s="23">
        <v>6</v>
      </c>
      <c r="D72" s="19"/>
      <c r="E72" s="54" t="s">
        <v>86</v>
      </c>
      <c r="F72" s="22" t="s">
        <v>189</v>
      </c>
      <c r="G72" s="24">
        <v>1001.56</v>
      </c>
      <c r="H72" s="25">
        <v>2529</v>
      </c>
      <c r="I72" s="26">
        <f t="shared" si="19"/>
        <v>2.5250609049882184</v>
      </c>
      <c r="J72" s="24">
        <v>618.303</v>
      </c>
      <c r="K72" s="27">
        <v>1561.25</v>
      </c>
      <c r="L72" s="28">
        <f t="shared" si="20"/>
        <v>0.61733886911822855</v>
      </c>
      <c r="M72" s="20">
        <v>5</v>
      </c>
      <c r="N72" s="49"/>
      <c r="O72" s="30">
        <v>2.5139664804469275</v>
      </c>
      <c r="P72" s="20">
        <v>1</v>
      </c>
      <c r="Q72" s="20">
        <v>277</v>
      </c>
      <c r="R72" s="20">
        <v>160</v>
      </c>
      <c r="S72" s="31">
        <f t="shared" ref="S72:S91" si="32">R72/Q72</f>
        <v>0.57761732851985559</v>
      </c>
      <c r="T72" s="20">
        <v>5</v>
      </c>
      <c r="U72" s="20">
        <v>656</v>
      </c>
      <c r="V72" s="32">
        <f t="shared" si="21"/>
        <v>0.25939106366152631</v>
      </c>
      <c r="W72" s="20">
        <v>3</v>
      </c>
      <c r="X72" s="21">
        <v>198</v>
      </c>
      <c r="Y72" s="34">
        <f t="shared" si="22"/>
        <v>7.8291814946619215E-2</v>
      </c>
      <c r="Z72" s="20">
        <v>2</v>
      </c>
      <c r="AA72" s="35">
        <v>5</v>
      </c>
      <c r="AB72" s="36">
        <f t="shared" si="23"/>
        <v>1.9770660340055358E-3</v>
      </c>
      <c r="AC72" s="20">
        <v>1</v>
      </c>
      <c r="AD72" s="37">
        <v>0.45</v>
      </c>
      <c r="AE72" s="20">
        <v>4</v>
      </c>
      <c r="AF72" s="38">
        <v>5.0000000000000001E-3</v>
      </c>
      <c r="AG72" s="23">
        <v>1</v>
      </c>
      <c r="AH72" s="23">
        <f t="shared" si="28"/>
        <v>2.4285714285714284</v>
      </c>
      <c r="AI72" s="50"/>
      <c r="AJ72" s="22">
        <f t="shared" si="24"/>
        <v>3.7142857142857144</v>
      </c>
      <c r="AK72" s="29" t="str">
        <f t="shared" si="29"/>
        <v>MEDIUM HIGH</v>
      </c>
      <c r="AL72" s="40" t="s">
        <v>75</v>
      </c>
      <c r="AM72" s="41">
        <v>2</v>
      </c>
      <c r="AN72" s="42" t="s">
        <v>76</v>
      </c>
      <c r="AO72" s="43">
        <v>2</v>
      </c>
      <c r="AP72" s="40" t="s">
        <v>190</v>
      </c>
      <c r="AQ72" s="43">
        <v>3</v>
      </c>
      <c r="AR72" s="40" t="s">
        <v>78</v>
      </c>
      <c r="AS72" s="41">
        <v>3</v>
      </c>
      <c r="AT72" s="40" t="s">
        <v>79</v>
      </c>
      <c r="AU72" s="41">
        <v>4</v>
      </c>
      <c r="AV72" s="44" t="s">
        <v>80</v>
      </c>
      <c r="AW72" s="45">
        <v>4</v>
      </c>
      <c r="AX72" s="22">
        <f t="shared" si="30"/>
        <v>3</v>
      </c>
      <c r="AY72" s="49"/>
      <c r="AZ72" s="51">
        <f t="shared" si="25"/>
        <v>1.2380952380952381</v>
      </c>
      <c r="BA72" s="29" t="str">
        <f t="shared" si="26"/>
        <v>MEDIUM HIGH</v>
      </c>
      <c r="BB72" s="49">
        <v>2</v>
      </c>
      <c r="BC72" s="22">
        <f t="shared" si="27"/>
        <v>12</v>
      </c>
      <c r="BD72" s="29" t="str">
        <f t="shared" si="31"/>
        <v>LOW RISK</v>
      </c>
      <c r="BE72" s="52"/>
      <c r="BF72" s="52"/>
      <c r="BG72" s="52"/>
      <c r="BH72" s="52"/>
      <c r="BI72" s="52"/>
      <c r="BJ72" s="52"/>
      <c r="BK72" s="52"/>
      <c r="BL72" s="52"/>
      <c r="BM72" s="52"/>
      <c r="BN72" s="52"/>
      <c r="BO72" s="52"/>
      <c r="BP72" s="52"/>
      <c r="BQ72" s="52"/>
    </row>
    <row r="73" spans="1:69" ht="178.5">
      <c r="A73" s="19"/>
      <c r="B73" s="23" t="s">
        <v>72</v>
      </c>
      <c r="C73" s="23">
        <v>6</v>
      </c>
      <c r="D73" s="19"/>
      <c r="E73" s="22" t="s">
        <v>81</v>
      </c>
      <c r="F73" s="22" t="s">
        <v>191</v>
      </c>
      <c r="G73" s="24">
        <v>1073.51</v>
      </c>
      <c r="H73" s="25">
        <v>3060</v>
      </c>
      <c r="I73" s="26">
        <f t="shared" si="19"/>
        <v>2.8504625015137259</v>
      </c>
      <c r="J73" s="24">
        <v>845.57</v>
      </c>
      <c r="K73" s="27">
        <v>2410.2600000000002</v>
      </c>
      <c r="L73" s="28">
        <f t="shared" si="20"/>
        <v>0.78766666666666674</v>
      </c>
      <c r="M73" s="20">
        <v>5</v>
      </c>
      <c r="N73" s="49"/>
      <c r="O73" s="30">
        <v>0.64308681672025725</v>
      </c>
      <c r="P73" s="20">
        <v>1</v>
      </c>
      <c r="Q73" s="20">
        <v>264</v>
      </c>
      <c r="R73" s="20">
        <v>70</v>
      </c>
      <c r="S73" s="31">
        <f t="shared" si="32"/>
        <v>0.26515151515151514</v>
      </c>
      <c r="T73" s="20">
        <v>3</v>
      </c>
      <c r="U73" s="20">
        <v>700</v>
      </c>
      <c r="V73" s="32">
        <f t="shared" si="21"/>
        <v>0.22875816993464052</v>
      </c>
      <c r="W73" s="20">
        <v>3</v>
      </c>
      <c r="X73" s="21">
        <v>210</v>
      </c>
      <c r="Y73" s="34">
        <f t="shared" si="22"/>
        <v>6.8627450980392163E-2</v>
      </c>
      <c r="Z73" s="20">
        <v>2</v>
      </c>
      <c r="AA73" s="35">
        <v>6</v>
      </c>
      <c r="AB73" s="36">
        <f t="shared" si="23"/>
        <v>1.9607843137254902E-3</v>
      </c>
      <c r="AC73" s="20">
        <v>1</v>
      </c>
      <c r="AD73" s="37">
        <v>0.45</v>
      </c>
      <c r="AE73" s="20">
        <v>4</v>
      </c>
      <c r="AF73" s="38">
        <v>5.0000000000000001E-3</v>
      </c>
      <c r="AG73" s="23">
        <v>1</v>
      </c>
      <c r="AH73" s="23">
        <f t="shared" si="28"/>
        <v>2.1428571428571428</v>
      </c>
      <c r="AI73" s="50"/>
      <c r="AJ73" s="22">
        <f t="shared" si="24"/>
        <v>3.5714285714285712</v>
      </c>
      <c r="AK73" s="29" t="str">
        <f t="shared" si="29"/>
        <v>MEDIUM HIGH</v>
      </c>
      <c r="AL73" s="40" t="s">
        <v>75</v>
      </c>
      <c r="AM73" s="41">
        <v>2</v>
      </c>
      <c r="AN73" s="42" t="s">
        <v>76</v>
      </c>
      <c r="AO73" s="43">
        <v>2</v>
      </c>
      <c r="AP73" s="40" t="s">
        <v>122</v>
      </c>
      <c r="AQ73" s="43">
        <v>3</v>
      </c>
      <c r="AR73" s="40" t="s">
        <v>78</v>
      </c>
      <c r="AS73" s="41">
        <v>3</v>
      </c>
      <c r="AT73" s="40" t="s">
        <v>79</v>
      </c>
      <c r="AU73" s="41">
        <v>4</v>
      </c>
      <c r="AV73" s="44" t="s">
        <v>80</v>
      </c>
      <c r="AW73" s="45">
        <v>4</v>
      </c>
      <c r="AX73" s="22">
        <f t="shared" si="30"/>
        <v>3</v>
      </c>
      <c r="AY73" s="49"/>
      <c r="AZ73" s="51">
        <f t="shared" si="25"/>
        <v>1.1904761904761905</v>
      </c>
      <c r="BA73" s="29" t="str">
        <f t="shared" si="26"/>
        <v>MEDIUM HIGH</v>
      </c>
      <c r="BB73" s="49">
        <v>2</v>
      </c>
      <c r="BC73" s="22">
        <f t="shared" si="27"/>
        <v>12</v>
      </c>
      <c r="BD73" s="29" t="str">
        <f t="shared" si="31"/>
        <v>LOW RISK</v>
      </c>
      <c r="BE73" s="52"/>
      <c r="BF73" s="52"/>
      <c r="BG73" s="52"/>
      <c r="BH73" s="52"/>
      <c r="BI73" s="52"/>
      <c r="BJ73" s="52"/>
      <c r="BK73" s="52"/>
      <c r="BL73" s="52"/>
      <c r="BM73" s="52"/>
      <c r="BN73" s="52"/>
      <c r="BO73" s="52"/>
      <c r="BP73" s="52"/>
      <c r="BQ73" s="52"/>
    </row>
    <row r="74" spans="1:69" ht="165.75">
      <c r="A74" s="19"/>
      <c r="B74" s="23" t="s">
        <v>72</v>
      </c>
      <c r="C74" s="23">
        <v>6</v>
      </c>
      <c r="D74" s="19"/>
      <c r="E74" s="53" t="s">
        <v>73</v>
      </c>
      <c r="F74" s="22" t="s">
        <v>192</v>
      </c>
      <c r="G74" s="24">
        <v>5.36036</v>
      </c>
      <c r="H74" s="25">
        <v>465</v>
      </c>
      <c r="I74" s="26">
        <f t="shared" si="19"/>
        <v>86.747904991455798</v>
      </c>
      <c r="J74" s="24">
        <v>5.36036</v>
      </c>
      <c r="K74" s="27">
        <v>465</v>
      </c>
      <c r="L74" s="28">
        <f t="shared" si="20"/>
        <v>1</v>
      </c>
      <c r="M74" s="20">
        <v>5</v>
      </c>
      <c r="N74" s="49"/>
      <c r="O74" s="30">
        <v>3.322259136212625</v>
      </c>
      <c r="P74" s="20">
        <v>1</v>
      </c>
      <c r="Q74" s="20">
        <v>14</v>
      </c>
      <c r="R74" s="20">
        <v>4</v>
      </c>
      <c r="S74" s="31">
        <f t="shared" si="32"/>
        <v>0.2857142857142857</v>
      </c>
      <c r="T74" s="20">
        <v>3</v>
      </c>
      <c r="U74" s="20">
        <v>32</v>
      </c>
      <c r="V74" s="32">
        <f t="shared" si="21"/>
        <v>6.8817204301075269E-2</v>
      </c>
      <c r="W74" s="20">
        <v>2</v>
      </c>
      <c r="X74" s="21">
        <v>64</v>
      </c>
      <c r="Y74" s="34">
        <f t="shared" si="22"/>
        <v>0.13763440860215054</v>
      </c>
      <c r="Z74" s="20">
        <v>2</v>
      </c>
      <c r="AA74" s="35">
        <v>7</v>
      </c>
      <c r="AB74" s="36">
        <f t="shared" si="23"/>
        <v>1.5053763440860216E-2</v>
      </c>
      <c r="AC74" s="20">
        <v>1</v>
      </c>
      <c r="AD74" s="37">
        <v>0.55000000000000004</v>
      </c>
      <c r="AE74" s="20">
        <v>5</v>
      </c>
      <c r="AF74" s="38">
        <v>5.0000000000000001E-3</v>
      </c>
      <c r="AG74" s="23">
        <v>1</v>
      </c>
      <c r="AH74" s="23">
        <f t="shared" si="28"/>
        <v>2.1428571428571428</v>
      </c>
      <c r="AI74" s="50"/>
      <c r="AJ74" s="22">
        <f t="shared" si="24"/>
        <v>3.5714285714285712</v>
      </c>
      <c r="AK74" s="29" t="str">
        <f t="shared" si="29"/>
        <v>MEDIUM HIGH</v>
      </c>
      <c r="AL74" s="40" t="s">
        <v>75</v>
      </c>
      <c r="AM74" s="41">
        <v>2</v>
      </c>
      <c r="AN74" s="42" t="s">
        <v>76</v>
      </c>
      <c r="AO74" s="43">
        <v>2</v>
      </c>
      <c r="AP74" s="40" t="s">
        <v>193</v>
      </c>
      <c r="AQ74" s="43">
        <v>3</v>
      </c>
      <c r="AR74" s="40" t="s">
        <v>78</v>
      </c>
      <c r="AS74" s="41">
        <v>3</v>
      </c>
      <c r="AT74" s="40" t="s">
        <v>79</v>
      </c>
      <c r="AU74" s="41">
        <v>4</v>
      </c>
      <c r="AV74" s="44" t="s">
        <v>80</v>
      </c>
      <c r="AW74" s="45">
        <v>4</v>
      </c>
      <c r="AX74" s="22">
        <f t="shared" si="30"/>
        <v>3</v>
      </c>
      <c r="AY74" s="49"/>
      <c r="AZ74" s="51">
        <f t="shared" si="25"/>
        <v>1.1904761904761905</v>
      </c>
      <c r="BA74" s="29" t="str">
        <f t="shared" si="26"/>
        <v>MEDIUM HIGH</v>
      </c>
      <c r="BB74" s="49">
        <v>3</v>
      </c>
      <c r="BC74" s="22">
        <f t="shared" si="27"/>
        <v>18</v>
      </c>
      <c r="BD74" s="29" t="str">
        <f t="shared" si="31"/>
        <v>LOW RISK</v>
      </c>
      <c r="BE74" s="52"/>
      <c r="BF74" s="52"/>
      <c r="BG74" s="52"/>
      <c r="BH74" s="52"/>
      <c r="BI74" s="52"/>
      <c r="BJ74" s="52"/>
      <c r="BK74" s="52"/>
      <c r="BL74" s="52"/>
      <c r="BM74" s="52"/>
      <c r="BN74" s="52"/>
      <c r="BO74" s="52"/>
      <c r="BP74" s="52"/>
      <c r="BQ74" s="52"/>
    </row>
    <row r="75" spans="1:69" ht="178.5">
      <c r="A75" s="19"/>
      <c r="B75" s="23" t="s">
        <v>72</v>
      </c>
      <c r="C75" s="23">
        <v>6</v>
      </c>
      <c r="D75" s="19"/>
      <c r="E75" s="54" t="s">
        <v>86</v>
      </c>
      <c r="F75" s="22" t="s">
        <v>194</v>
      </c>
      <c r="G75" s="24">
        <v>769.28300000000002</v>
      </c>
      <c r="H75" s="25">
        <v>1580</v>
      </c>
      <c r="I75" s="26">
        <f t="shared" si="19"/>
        <v>2.0538605428691392</v>
      </c>
      <c r="J75" s="24">
        <v>149.78299999999999</v>
      </c>
      <c r="K75" s="27">
        <v>307.63200000000001</v>
      </c>
      <c r="L75" s="28">
        <f t="shared" si="20"/>
        <v>0.19470379746835442</v>
      </c>
      <c r="M75" s="20">
        <v>3</v>
      </c>
      <c r="N75" s="49"/>
      <c r="O75" s="30">
        <v>0.2510460251046025</v>
      </c>
      <c r="P75" s="20">
        <v>1</v>
      </c>
      <c r="Q75" s="20">
        <v>261</v>
      </c>
      <c r="R75" s="20">
        <v>167</v>
      </c>
      <c r="S75" s="31">
        <f t="shared" si="32"/>
        <v>0.63984674329501912</v>
      </c>
      <c r="T75" s="20">
        <v>5</v>
      </c>
      <c r="U75" s="20">
        <v>696</v>
      </c>
      <c r="V75" s="32">
        <f t="shared" si="21"/>
        <v>0.44050632911392407</v>
      </c>
      <c r="W75" s="20">
        <v>4</v>
      </c>
      <c r="X75" s="21">
        <v>121</v>
      </c>
      <c r="Y75" s="34">
        <f t="shared" si="22"/>
        <v>7.6582278481012664E-2</v>
      </c>
      <c r="Z75" s="20">
        <v>2</v>
      </c>
      <c r="AA75" s="35">
        <v>20</v>
      </c>
      <c r="AB75" s="36">
        <f t="shared" si="23"/>
        <v>1.2658227848101266E-2</v>
      </c>
      <c r="AC75" s="20">
        <v>1</v>
      </c>
      <c r="AD75" s="37">
        <v>0.45</v>
      </c>
      <c r="AE75" s="20">
        <v>4</v>
      </c>
      <c r="AF75" s="38">
        <v>5.0000000000000001E-3</v>
      </c>
      <c r="AG75" s="23">
        <v>1</v>
      </c>
      <c r="AH75" s="23">
        <f t="shared" si="28"/>
        <v>2.5714285714285716</v>
      </c>
      <c r="AI75" s="50"/>
      <c r="AJ75" s="22">
        <f t="shared" si="24"/>
        <v>2.7857142857142856</v>
      </c>
      <c r="AK75" s="29" t="str">
        <f t="shared" si="29"/>
        <v>HIGH</v>
      </c>
      <c r="AL75" s="40" t="s">
        <v>75</v>
      </c>
      <c r="AM75" s="41">
        <v>2</v>
      </c>
      <c r="AN75" s="42" t="s">
        <v>76</v>
      </c>
      <c r="AO75" s="43">
        <v>2</v>
      </c>
      <c r="AP75" s="40" t="s">
        <v>122</v>
      </c>
      <c r="AQ75" s="43">
        <v>3</v>
      </c>
      <c r="AR75" s="40" t="s">
        <v>78</v>
      </c>
      <c r="AS75" s="41">
        <v>3</v>
      </c>
      <c r="AT75" s="40" t="s">
        <v>79</v>
      </c>
      <c r="AU75" s="41">
        <v>4</v>
      </c>
      <c r="AV75" s="44" t="s">
        <v>80</v>
      </c>
      <c r="AW75" s="45">
        <v>4</v>
      </c>
      <c r="AX75" s="22">
        <f t="shared" si="30"/>
        <v>3</v>
      </c>
      <c r="AY75" s="49"/>
      <c r="AZ75" s="51">
        <f t="shared" si="25"/>
        <v>0.92857142857142849</v>
      </c>
      <c r="BA75" s="29" t="str">
        <f t="shared" si="26"/>
        <v>HIGH</v>
      </c>
      <c r="BB75" s="49">
        <v>2</v>
      </c>
      <c r="BC75" s="22">
        <f t="shared" si="27"/>
        <v>12</v>
      </c>
      <c r="BD75" s="29" t="str">
        <f t="shared" si="31"/>
        <v>LOW RISK</v>
      </c>
      <c r="BE75" s="52"/>
      <c r="BF75" s="52"/>
      <c r="BG75" s="52"/>
      <c r="BH75" s="52"/>
      <c r="BI75" s="52"/>
      <c r="BJ75" s="52"/>
      <c r="BK75" s="52"/>
      <c r="BL75" s="52"/>
      <c r="BM75" s="52"/>
      <c r="BN75" s="52"/>
      <c r="BO75" s="52"/>
      <c r="BP75" s="52"/>
      <c r="BQ75" s="52"/>
    </row>
    <row r="76" spans="1:69" ht="178.5">
      <c r="A76" s="19"/>
      <c r="B76" s="23" t="s">
        <v>72</v>
      </c>
      <c r="C76" s="23">
        <v>6</v>
      </c>
      <c r="D76" s="19"/>
      <c r="E76" s="54" t="s">
        <v>128</v>
      </c>
      <c r="F76" s="22" t="s">
        <v>195</v>
      </c>
      <c r="G76" s="24">
        <v>17.8658</v>
      </c>
      <c r="H76" s="25">
        <v>2637</v>
      </c>
      <c r="I76" s="26">
        <f t="shared" si="19"/>
        <v>147.60044330508569</v>
      </c>
      <c r="J76" s="24">
        <v>17.8658</v>
      </c>
      <c r="K76" s="27">
        <v>2636.99</v>
      </c>
      <c r="L76" s="28">
        <f t="shared" si="20"/>
        <v>0.99999620781190734</v>
      </c>
      <c r="M76" s="20">
        <v>5</v>
      </c>
      <c r="N76" s="49"/>
      <c r="O76" s="30">
        <v>1.2006861063464835</v>
      </c>
      <c r="P76" s="20">
        <v>1</v>
      </c>
      <c r="Q76" s="20">
        <v>197</v>
      </c>
      <c r="R76" s="20">
        <v>53</v>
      </c>
      <c r="S76" s="31">
        <f t="shared" si="32"/>
        <v>0.26903553299492383</v>
      </c>
      <c r="T76" s="20">
        <v>3</v>
      </c>
      <c r="U76" s="20">
        <v>543</v>
      </c>
      <c r="V76" s="32">
        <f t="shared" si="21"/>
        <v>0.20591581342434584</v>
      </c>
      <c r="W76" s="20">
        <v>3</v>
      </c>
      <c r="X76" s="21">
        <v>180</v>
      </c>
      <c r="Y76" s="34">
        <f t="shared" si="22"/>
        <v>6.8259385665529013E-2</v>
      </c>
      <c r="Z76" s="20">
        <v>2</v>
      </c>
      <c r="AA76" s="35">
        <v>17</v>
      </c>
      <c r="AB76" s="36">
        <f t="shared" si="23"/>
        <v>6.4467197572999624E-3</v>
      </c>
      <c r="AC76" s="20">
        <v>1</v>
      </c>
      <c r="AD76" s="37">
        <v>0.65</v>
      </c>
      <c r="AE76" s="20">
        <v>5</v>
      </c>
      <c r="AF76" s="38">
        <v>5.0000000000000001E-3</v>
      </c>
      <c r="AG76" s="23">
        <v>1</v>
      </c>
      <c r="AH76" s="23">
        <f t="shared" si="28"/>
        <v>2.2857142857142856</v>
      </c>
      <c r="AI76" s="50"/>
      <c r="AJ76" s="22">
        <f t="shared" si="24"/>
        <v>3.6428571428571428</v>
      </c>
      <c r="AK76" s="29" t="str">
        <f t="shared" si="29"/>
        <v>MEDIUM HIGH</v>
      </c>
      <c r="AL76" s="40" t="s">
        <v>75</v>
      </c>
      <c r="AM76" s="41">
        <v>2</v>
      </c>
      <c r="AN76" s="42" t="s">
        <v>76</v>
      </c>
      <c r="AO76" s="43">
        <v>2</v>
      </c>
      <c r="AP76" s="40" t="s">
        <v>196</v>
      </c>
      <c r="AQ76" s="43">
        <v>3</v>
      </c>
      <c r="AR76" s="40" t="s">
        <v>78</v>
      </c>
      <c r="AS76" s="41">
        <v>3</v>
      </c>
      <c r="AT76" s="40" t="s">
        <v>79</v>
      </c>
      <c r="AU76" s="41">
        <v>4</v>
      </c>
      <c r="AV76" s="44" t="s">
        <v>80</v>
      </c>
      <c r="AW76" s="45">
        <v>4</v>
      </c>
      <c r="AX76" s="22">
        <f t="shared" si="30"/>
        <v>3</v>
      </c>
      <c r="AY76" s="49"/>
      <c r="AZ76" s="51">
        <f t="shared" si="25"/>
        <v>1.2142857142857142</v>
      </c>
      <c r="BA76" s="29" t="str">
        <f t="shared" si="26"/>
        <v>MEDIUM HIGH</v>
      </c>
      <c r="BB76" s="49">
        <v>3</v>
      </c>
      <c r="BC76" s="22">
        <f t="shared" si="27"/>
        <v>18</v>
      </c>
      <c r="BD76" s="29" t="str">
        <f t="shared" si="31"/>
        <v>LOW RISK</v>
      </c>
    </row>
    <row r="77" spans="1:69" ht="178.5">
      <c r="A77" s="19"/>
      <c r="B77" s="23" t="s">
        <v>72</v>
      </c>
      <c r="C77" s="23">
        <v>6</v>
      </c>
      <c r="D77" s="19"/>
      <c r="E77" s="53" t="s">
        <v>86</v>
      </c>
      <c r="F77" s="22" t="s">
        <v>197</v>
      </c>
      <c r="G77" s="24">
        <v>948.18100000000004</v>
      </c>
      <c r="H77" s="25">
        <v>2828</v>
      </c>
      <c r="I77" s="26">
        <f t="shared" si="19"/>
        <v>2.9825529092019352</v>
      </c>
      <c r="J77" s="24">
        <v>298.15800000000002</v>
      </c>
      <c r="K77" s="27">
        <v>889.27</v>
      </c>
      <c r="L77" s="28">
        <f t="shared" si="20"/>
        <v>0.31445190947666196</v>
      </c>
      <c r="M77" s="20">
        <v>4</v>
      </c>
      <c r="N77" s="49"/>
      <c r="O77" s="30">
        <v>0.90909090909090906</v>
      </c>
      <c r="P77" s="20">
        <v>1</v>
      </c>
      <c r="Q77" s="20">
        <v>355</v>
      </c>
      <c r="R77" s="20">
        <v>98</v>
      </c>
      <c r="S77" s="31">
        <f t="shared" si="32"/>
        <v>0.27605633802816903</v>
      </c>
      <c r="T77" s="20">
        <v>3</v>
      </c>
      <c r="U77" s="20">
        <v>1027</v>
      </c>
      <c r="V77" s="32">
        <f t="shared" si="21"/>
        <v>0.36315417256011318</v>
      </c>
      <c r="W77" s="20">
        <v>4</v>
      </c>
      <c r="X77" s="21">
        <v>131</v>
      </c>
      <c r="Y77" s="34">
        <f t="shared" si="22"/>
        <v>4.6322489391796319E-2</v>
      </c>
      <c r="Z77" s="20">
        <v>1</v>
      </c>
      <c r="AA77" s="35">
        <v>1</v>
      </c>
      <c r="AB77" s="36">
        <f t="shared" si="23"/>
        <v>3.5360678925035362E-4</v>
      </c>
      <c r="AC77" s="20">
        <v>1</v>
      </c>
      <c r="AD77" s="37">
        <v>0.65</v>
      </c>
      <c r="AE77" s="20">
        <v>5</v>
      </c>
      <c r="AF77" s="38">
        <v>5.0000000000000001E-3</v>
      </c>
      <c r="AG77" s="23">
        <v>1</v>
      </c>
      <c r="AH77" s="23">
        <f t="shared" si="28"/>
        <v>2.2857142857142856</v>
      </c>
      <c r="AI77" s="50"/>
      <c r="AJ77" s="22">
        <f t="shared" si="24"/>
        <v>3.1428571428571428</v>
      </c>
      <c r="AK77" s="29" t="str">
        <f t="shared" si="29"/>
        <v>HIGH</v>
      </c>
      <c r="AL77" s="40" t="s">
        <v>75</v>
      </c>
      <c r="AM77" s="41">
        <v>2</v>
      </c>
      <c r="AN77" s="42" t="s">
        <v>76</v>
      </c>
      <c r="AO77" s="43">
        <v>2</v>
      </c>
      <c r="AP77" s="40" t="s">
        <v>122</v>
      </c>
      <c r="AQ77" s="43">
        <v>3</v>
      </c>
      <c r="AR77" s="40" t="s">
        <v>78</v>
      </c>
      <c r="AS77" s="41">
        <v>3</v>
      </c>
      <c r="AT77" s="40" t="s">
        <v>79</v>
      </c>
      <c r="AU77" s="41">
        <v>4</v>
      </c>
      <c r="AV77" s="44" t="s">
        <v>80</v>
      </c>
      <c r="AW77" s="45">
        <v>4</v>
      </c>
      <c r="AX77" s="22">
        <f t="shared" si="30"/>
        <v>3</v>
      </c>
      <c r="AY77" s="49"/>
      <c r="AZ77" s="51">
        <f t="shared" si="25"/>
        <v>1.0476190476190477</v>
      </c>
      <c r="BA77" s="29" t="str">
        <f t="shared" si="26"/>
        <v>HIGH</v>
      </c>
      <c r="BB77" s="49">
        <v>3</v>
      </c>
      <c r="BC77" s="22">
        <f t="shared" si="27"/>
        <v>18</v>
      </c>
      <c r="BD77" s="29" t="str">
        <f t="shared" si="31"/>
        <v>LOW RISK</v>
      </c>
    </row>
    <row r="78" spans="1:69" ht="191.25">
      <c r="A78" s="19"/>
      <c r="B78" s="23" t="s">
        <v>72</v>
      </c>
      <c r="C78" s="23">
        <v>6</v>
      </c>
      <c r="D78" s="19"/>
      <c r="E78" s="22" t="s">
        <v>81</v>
      </c>
      <c r="F78" s="22" t="s">
        <v>198</v>
      </c>
      <c r="G78" s="24">
        <v>454.61</v>
      </c>
      <c r="H78" s="25">
        <v>16187</v>
      </c>
      <c r="I78" s="26">
        <f t="shared" si="19"/>
        <v>35.606343899166319</v>
      </c>
      <c r="J78" s="24">
        <v>454.61</v>
      </c>
      <c r="K78" s="27">
        <v>16187</v>
      </c>
      <c r="L78" s="28">
        <f t="shared" si="20"/>
        <v>1</v>
      </c>
      <c r="M78" s="20">
        <v>5</v>
      </c>
      <c r="N78" s="49"/>
      <c r="O78" s="30">
        <v>2.640845070422535</v>
      </c>
      <c r="P78" s="20">
        <v>1</v>
      </c>
      <c r="Q78" s="20">
        <v>620</v>
      </c>
      <c r="R78" s="20">
        <v>99</v>
      </c>
      <c r="S78" s="31">
        <f t="shared" si="32"/>
        <v>0.1596774193548387</v>
      </c>
      <c r="T78" s="20">
        <v>3</v>
      </c>
      <c r="U78" s="20">
        <v>1903</v>
      </c>
      <c r="V78" s="32">
        <f t="shared" si="21"/>
        <v>0.11756347686415024</v>
      </c>
      <c r="W78" s="20">
        <v>2</v>
      </c>
      <c r="X78" s="21">
        <v>498</v>
      </c>
      <c r="Y78" s="34">
        <f t="shared" si="22"/>
        <v>3.0765429048001482E-2</v>
      </c>
      <c r="Z78" s="20">
        <v>1</v>
      </c>
      <c r="AA78" s="35">
        <v>75</v>
      </c>
      <c r="AB78" s="36">
        <f t="shared" si="23"/>
        <v>4.633347748192994E-3</v>
      </c>
      <c r="AC78" s="20">
        <v>1</v>
      </c>
      <c r="AD78" s="37">
        <v>0.45</v>
      </c>
      <c r="AE78" s="20">
        <v>4</v>
      </c>
      <c r="AF78" s="38">
        <v>5.0000000000000001E-3</v>
      </c>
      <c r="AG78" s="23">
        <v>1</v>
      </c>
      <c r="AH78" s="23">
        <f t="shared" si="28"/>
        <v>1.8571428571428572</v>
      </c>
      <c r="AI78" s="50"/>
      <c r="AJ78" s="22">
        <f t="shared" si="24"/>
        <v>3.4285714285714288</v>
      </c>
      <c r="AK78" s="29" t="str">
        <f t="shared" si="29"/>
        <v>HIGH</v>
      </c>
      <c r="AL78" s="40" t="s">
        <v>75</v>
      </c>
      <c r="AM78" s="41">
        <v>2</v>
      </c>
      <c r="AN78" s="42" t="s">
        <v>76</v>
      </c>
      <c r="AO78" s="43">
        <v>2</v>
      </c>
      <c r="AP78" s="40" t="s">
        <v>199</v>
      </c>
      <c r="AQ78" s="43">
        <v>3</v>
      </c>
      <c r="AR78" s="40" t="s">
        <v>78</v>
      </c>
      <c r="AS78" s="41">
        <v>3</v>
      </c>
      <c r="AT78" s="40" t="s">
        <v>79</v>
      </c>
      <c r="AU78" s="41">
        <v>4</v>
      </c>
      <c r="AV78" s="44" t="s">
        <v>80</v>
      </c>
      <c r="AW78" s="45">
        <v>4</v>
      </c>
      <c r="AX78" s="22">
        <f t="shared" si="30"/>
        <v>3</v>
      </c>
      <c r="AY78" s="49"/>
      <c r="AZ78" s="51">
        <f t="shared" si="25"/>
        <v>1.142857142857143</v>
      </c>
      <c r="BA78" s="29" t="str">
        <f t="shared" si="26"/>
        <v>HIGH</v>
      </c>
      <c r="BB78" s="49">
        <v>2</v>
      </c>
      <c r="BC78" s="22">
        <f t="shared" si="27"/>
        <v>12</v>
      </c>
      <c r="BD78" s="29" t="str">
        <f t="shared" si="31"/>
        <v>LOW RISK</v>
      </c>
    </row>
    <row r="79" spans="1:69" ht="178.5">
      <c r="A79" s="19"/>
      <c r="B79" s="23" t="s">
        <v>72</v>
      </c>
      <c r="C79" s="23">
        <v>6</v>
      </c>
      <c r="D79" s="19"/>
      <c r="E79" s="22" t="s">
        <v>81</v>
      </c>
      <c r="F79" s="22" t="s">
        <v>200</v>
      </c>
      <c r="G79" s="24">
        <v>1652.41</v>
      </c>
      <c r="H79" s="25">
        <v>2658</v>
      </c>
      <c r="I79" s="26">
        <f t="shared" si="19"/>
        <v>1.6085596189807614</v>
      </c>
      <c r="J79" s="24">
        <v>919.55100000000004</v>
      </c>
      <c r="K79" s="27">
        <v>1479.15</v>
      </c>
      <c r="L79" s="28">
        <f t="shared" si="20"/>
        <v>0.55648984198645601</v>
      </c>
      <c r="M79" s="20">
        <v>5</v>
      </c>
      <c r="N79" s="49"/>
      <c r="O79" s="30">
        <v>1.062215477996965</v>
      </c>
      <c r="P79" s="20">
        <v>1</v>
      </c>
      <c r="Q79" s="20">
        <v>310</v>
      </c>
      <c r="R79" s="20">
        <v>173</v>
      </c>
      <c r="S79" s="31">
        <f t="shared" si="32"/>
        <v>0.5580645161290323</v>
      </c>
      <c r="T79" s="20">
        <v>5</v>
      </c>
      <c r="U79" s="20">
        <v>771</v>
      </c>
      <c r="V79" s="32">
        <f t="shared" si="21"/>
        <v>0.29006772009029347</v>
      </c>
      <c r="W79" s="20">
        <v>3</v>
      </c>
      <c r="X79" s="21">
        <v>175</v>
      </c>
      <c r="Y79" s="34">
        <f t="shared" si="22"/>
        <v>6.5838976674191127E-2</v>
      </c>
      <c r="Z79" s="20">
        <v>2</v>
      </c>
      <c r="AA79" s="35">
        <v>9</v>
      </c>
      <c r="AB79" s="36">
        <f t="shared" si="23"/>
        <v>3.3860045146726862E-3</v>
      </c>
      <c r="AC79" s="20">
        <v>1</v>
      </c>
      <c r="AD79" s="37">
        <v>0.55000000000000004</v>
      </c>
      <c r="AE79" s="20">
        <v>5</v>
      </c>
      <c r="AF79" s="38">
        <v>5.0000000000000001E-3</v>
      </c>
      <c r="AG79" s="23">
        <v>1</v>
      </c>
      <c r="AH79" s="23">
        <f t="shared" si="28"/>
        <v>2.5714285714285716</v>
      </c>
      <c r="AI79" s="50"/>
      <c r="AJ79" s="22">
        <f t="shared" si="24"/>
        <v>3.7857142857142856</v>
      </c>
      <c r="AK79" s="29" t="str">
        <f t="shared" si="29"/>
        <v>MEDIUM HIGH</v>
      </c>
      <c r="AL79" s="40" t="s">
        <v>75</v>
      </c>
      <c r="AM79" s="41">
        <v>2</v>
      </c>
      <c r="AN79" s="42" t="s">
        <v>76</v>
      </c>
      <c r="AO79" s="43">
        <v>2</v>
      </c>
      <c r="AP79" s="40" t="s">
        <v>122</v>
      </c>
      <c r="AQ79" s="43">
        <v>3</v>
      </c>
      <c r="AR79" s="40" t="s">
        <v>78</v>
      </c>
      <c r="AS79" s="41">
        <v>3</v>
      </c>
      <c r="AT79" s="40" t="s">
        <v>79</v>
      </c>
      <c r="AU79" s="41">
        <v>4</v>
      </c>
      <c r="AV79" s="44" t="s">
        <v>80</v>
      </c>
      <c r="AW79" s="45">
        <v>4</v>
      </c>
      <c r="AX79" s="22">
        <f t="shared" si="30"/>
        <v>3</v>
      </c>
      <c r="AY79" s="49"/>
      <c r="AZ79" s="51">
        <f t="shared" si="25"/>
        <v>1.2619047619047619</v>
      </c>
      <c r="BA79" s="29" t="str">
        <f t="shared" si="26"/>
        <v>MEDIUM HIGH</v>
      </c>
      <c r="BB79" s="49">
        <v>3</v>
      </c>
      <c r="BC79" s="22">
        <f t="shared" si="27"/>
        <v>18</v>
      </c>
      <c r="BD79" s="29" t="str">
        <f t="shared" si="31"/>
        <v>LOW RISK</v>
      </c>
    </row>
    <row r="80" spans="1:69" ht="165.75">
      <c r="A80" s="19"/>
      <c r="B80" s="23" t="s">
        <v>72</v>
      </c>
      <c r="C80" s="23">
        <v>6</v>
      </c>
      <c r="D80" s="19"/>
      <c r="E80" s="53" t="s">
        <v>73</v>
      </c>
      <c r="F80" s="22" t="s">
        <v>201</v>
      </c>
      <c r="G80" s="24">
        <v>7.8905000000000003</v>
      </c>
      <c r="H80" s="25">
        <v>43</v>
      </c>
      <c r="I80" s="26">
        <f t="shared" si="19"/>
        <v>5.4495912806539506</v>
      </c>
      <c r="J80" s="24">
        <v>7.8905000000000003</v>
      </c>
      <c r="K80" s="27">
        <v>43</v>
      </c>
      <c r="L80" s="28">
        <f t="shared" si="20"/>
        <v>1</v>
      </c>
      <c r="M80" s="20">
        <v>5</v>
      </c>
      <c r="N80" s="49"/>
      <c r="O80" s="30">
        <v>6.0975609756097562</v>
      </c>
      <c r="P80" s="20">
        <v>1</v>
      </c>
      <c r="Q80" s="20">
        <v>4</v>
      </c>
      <c r="R80" s="20">
        <v>0</v>
      </c>
      <c r="S80" s="31">
        <f t="shared" si="32"/>
        <v>0</v>
      </c>
      <c r="T80" s="20">
        <v>0</v>
      </c>
      <c r="U80" s="20">
        <v>9</v>
      </c>
      <c r="V80" s="32">
        <f t="shared" si="21"/>
        <v>0.20930232558139536</v>
      </c>
      <c r="W80" s="20">
        <v>3</v>
      </c>
      <c r="X80" s="21">
        <v>12</v>
      </c>
      <c r="Y80" s="34">
        <f t="shared" si="22"/>
        <v>0.27906976744186046</v>
      </c>
      <c r="Z80" s="20">
        <v>3</v>
      </c>
      <c r="AA80" s="35">
        <v>3</v>
      </c>
      <c r="AB80" s="36">
        <f t="shared" si="23"/>
        <v>6.9767441860465115E-2</v>
      </c>
      <c r="AC80" s="20">
        <v>1</v>
      </c>
      <c r="AD80" s="37">
        <v>0.55000000000000004</v>
      </c>
      <c r="AE80" s="20">
        <v>5</v>
      </c>
      <c r="AF80" s="38">
        <v>5.0000000000000001E-3</v>
      </c>
      <c r="AG80" s="23">
        <v>1</v>
      </c>
      <c r="AH80" s="23">
        <f t="shared" si="28"/>
        <v>2</v>
      </c>
      <c r="AI80" s="50"/>
      <c r="AJ80" s="22">
        <f t="shared" si="24"/>
        <v>3.5</v>
      </c>
      <c r="AK80" s="29" t="str">
        <f t="shared" si="29"/>
        <v>HIGH</v>
      </c>
      <c r="AL80" s="40" t="s">
        <v>75</v>
      </c>
      <c r="AM80" s="41">
        <v>2</v>
      </c>
      <c r="AN80" s="42" t="s">
        <v>76</v>
      </c>
      <c r="AO80" s="43">
        <v>2</v>
      </c>
      <c r="AP80" s="40" t="s">
        <v>202</v>
      </c>
      <c r="AQ80" s="43">
        <v>3</v>
      </c>
      <c r="AR80" s="40" t="s">
        <v>78</v>
      </c>
      <c r="AS80" s="41">
        <v>3</v>
      </c>
      <c r="AT80" s="40" t="s">
        <v>79</v>
      </c>
      <c r="AU80" s="41">
        <v>4</v>
      </c>
      <c r="AV80" s="44" t="s">
        <v>80</v>
      </c>
      <c r="AW80" s="45">
        <v>4</v>
      </c>
      <c r="AX80" s="22">
        <f t="shared" si="30"/>
        <v>3</v>
      </c>
      <c r="AY80" s="49"/>
      <c r="AZ80" s="51">
        <f t="shared" si="25"/>
        <v>1.1666666666666667</v>
      </c>
      <c r="BA80" s="29" t="str">
        <f t="shared" si="26"/>
        <v>HIGH</v>
      </c>
      <c r="BB80" s="49">
        <v>3</v>
      </c>
      <c r="BC80" s="22">
        <f t="shared" si="27"/>
        <v>18</v>
      </c>
      <c r="BD80" s="29" t="str">
        <f t="shared" si="31"/>
        <v>LOW RISK</v>
      </c>
    </row>
    <row r="81" spans="1:56" ht="178.5">
      <c r="A81" s="19"/>
      <c r="B81" s="23" t="s">
        <v>72</v>
      </c>
      <c r="C81" s="23">
        <v>6</v>
      </c>
      <c r="D81" s="19"/>
      <c r="E81" s="22" t="s">
        <v>128</v>
      </c>
      <c r="F81" s="22" t="s">
        <v>203</v>
      </c>
      <c r="G81" s="24">
        <v>6.2890899999999998</v>
      </c>
      <c r="H81" s="25">
        <v>661</v>
      </c>
      <c r="I81" s="26">
        <f t="shared" si="19"/>
        <v>105.10264601079011</v>
      </c>
      <c r="J81" s="24">
        <v>6.2890899999999998</v>
      </c>
      <c r="K81" s="27">
        <v>661.00199999999995</v>
      </c>
      <c r="L81" s="28">
        <f t="shared" si="20"/>
        <v>1.0000030257186081</v>
      </c>
      <c r="M81" s="20">
        <v>5</v>
      </c>
      <c r="N81" s="49"/>
      <c r="O81" s="30">
        <v>0.3115264797507788</v>
      </c>
      <c r="P81" s="20">
        <v>1</v>
      </c>
      <c r="Q81" s="20">
        <v>22</v>
      </c>
      <c r="R81" s="20"/>
      <c r="S81" s="31">
        <f t="shared" si="32"/>
        <v>0</v>
      </c>
      <c r="T81" s="20">
        <v>0</v>
      </c>
      <c r="U81" s="20">
        <v>64</v>
      </c>
      <c r="V81" s="32">
        <f t="shared" si="21"/>
        <v>9.682299546142209E-2</v>
      </c>
      <c r="W81" s="20">
        <v>2</v>
      </c>
      <c r="X81" s="21">
        <v>45</v>
      </c>
      <c r="Y81" s="34">
        <f t="shared" si="22"/>
        <v>6.8078668683812404E-2</v>
      </c>
      <c r="Z81" s="20">
        <v>2</v>
      </c>
      <c r="AA81" s="35">
        <v>3</v>
      </c>
      <c r="AB81" s="36">
        <f t="shared" si="23"/>
        <v>4.5385779122541605E-3</v>
      </c>
      <c r="AC81" s="20">
        <v>1</v>
      </c>
      <c r="AD81" s="37">
        <v>0.55000000000000004</v>
      </c>
      <c r="AE81" s="20">
        <v>5</v>
      </c>
      <c r="AF81" s="38">
        <v>5.0000000000000001E-3</v>
      </c>
      <c r="AG81" s="23">
        <v>1</v>
      </c>
      <c r="AH81" s="23">
        <f t="shared" si="28"/>
        <v>1.7142857142857142</v>
      </c>
      <c r="AI81" s="50"/>
      <c r="AJ81" s="22">
        <f t="shared" si="24"/>
        <v>3.3571428571428572</v>
      </c>
      <c r="AK81" s="29" t="str">
        <f t="shared" si="29"/>
        <v>HIGH</v>
      </c>
      <c r="AL81" s="40" t="s">
        <v>75</v>
      </c>
      <c r="AM81" s="41">
        <v>2</v>
      </c>
      <c r="AN81" s="42" t="s">
        <v>76</v>
      </c>
      <c r="AO81" s="43">
        <v>2</v>
      </c>
      <c r="AP81" s="40" t="s">
        <v>204</v>
      </c>
      <c r="AQ81" s="43">
        <v>3</v>
      </c>
      <c r="AR81" s="40" t="s">
        <v>78</v>
      </c>
      <c r="AS81" s="41">
        <v>3</v>
      </c>
      <c r="AT81" s="40" t="s">
        <v>79</v>
      </c>
      <c r="AU81" s="41">
        <v>4</v>
      </c>
      <c r="AV81" s="44" t="s">
        <v>80</v>
      </c>
      <c r="AW81" s="45">
        <v>4</v>
      </c>
      <c r="AX81" s="22">
        <f t="shared" si="30"/>
        <v>3</v>
      </c>
      <c r="AY81" s="49"/>
      <c r="AZ81" s="51">
        <f t="shared" si="25"/>
        <v>1.1190476190476191</v>
      </c>
      <c r="BA81" s="29" t="str">
        <f t="shared" si="26"/>
        <v>HIGH</v>
      </c>
      <c r="BB81" s="49">
        <v>3</v>
      </c>
      <c r="BC81" s="22">
        <f t="shared" si="27"/>
        <v>18</v>
      </c>
      <c r="BD81" s="29" t="str">
        <f t="shared" si="31"/>
        <v>LOW RISK</v>
      </c>
    </row>
    <row r="82" spans="1:56" ht="178.5">
      <c r="A82" s="19"/>
      <c r="B82" s="23" t="s">
        <v>72</v>
      </c>
      <c r="C82" s="23">
        <v>6</v>
      </c>
      <c r="D82" s="19"/>
      <c r="E82" s="22" t="s">
        <v>86</v>
      </c>
      <c r="F82" s="22" t="s">
        <v>205</v>
      </c>
      <c r="G82" s="24">
        <v>1592.44</v>
      </c>
      <c r="H82" s="25">
        <v>2087</v>
      </c>
      <c r="I82" s="26">
        <f t="shared" si="19"/>
        <v>1.3105674311120041</v>
      </c>
      <c r="J82" s="24">
        <v>21.093599999999999</v>
      </c>
      <c r="K82" s="27">
        <v>27.6447</v>
      </c>
      <c r="L82" s="28">
        <f t="shared" si="20"/>
        <v>1.3246142788691902E-2</v>
      </c>
      <c r="M82" s="20">
        <v>1</v>
      </c>
      <c r="N82" s="49"/>
      <c r="O82" s="30">
        <v>0.72737852778585976</v>
      </c>
      <c r="P82" s="20">
        <v>1</v>
      </c>
      <c r="Q82" s="20">
        <v>325</v>
      </c>
      <c r="R82" s="20">
        <v>188</v>
      </c>
      <c r="S82" s="31">
        <f t="shared" si="32"/>
        <v>0.57846153846153847</v>
      </c>
      <c r="T82" s="20">
        <v>5</v>
      </c>
      <c r="U82" s="20">
        <v>854</v>
      </c>
      <c r="V82" s="32">
        <f t="shared" si="21"/>
        <v>0.40919980833732633</v>
      </c>
      <c r="W82" s="20">
        <v>4</v>
      </c>
      <c r="X82" s="21">
        <v>160</v>
      </c>
      <c r="Y82" s="34">
        <f t="shared" si="22"/>
        <v>7.6665069477719214E-2</v>
      </c>
      <c r="Z82" s="20">
        <v>2</v>
      </c>
      <c r="AA82" s="35">
        <v>4</v>
      </c>
      <c r="AB82" s="36">
        <f t="shared" si="23"/>
        <v>1.9166267369429804E-3</v>
      </c>
      <c r="AC82" s="20">
        <v>1</v>
      </c>
      <c r="AD82" s="37">
        <v>0.45</v>
      </c>
      <c r="AE82" s="20">
        <v>4</v>
      </c>
      <c r="AF82" s="38">
        <v>5.0000000000000001E-3</v>
      </c>
      <c r="AG82" s="23">
        <v>1</v>
      </c>
      <c r="AH82" s="23">
        <f t="shared" si="28"/>
        <v>2.5714285714285716</v>
      </c>
      <c r="AI82" s="50"/>
      <c r="AJ82" s="22">
        <f t="shared" si="24"/>
        <v>1.7857142857142858</v>
      </c>
      <c r="AK82" s="29" t="str">
        <f t="shared" si="29"/>
        <v>HIGH</v>
      </c>
      <c r="AL82" s="40" t="s">
        <v>75</v>
      </c>
      <c r="AM82" s="41">
        <v>2</v>
      </c>
      <c r="AN82" s="42" t="s">
        <v>76</v>
      </c>
      <c r="AO82" s="43">
        <v>2</v>
      </c>
      <c r="AP82" s="40" t="s">
        <v>122</v>
      </c>
      <c r="AQ82" s="43">
        <v>3</v>
      </c>
      <c r="AR82" s="40" t="s">
        <v>78</v>
      </c>
      <c r="AS82" s="41">
        <v>3</v>
      </c>
      <c r="AT82" s="40" t="s">
        <v>79</v>
      </c>
      <c r="AU82" s="41">
        <v>4</v>
      </c>
      <c r="AV82" s="44" t="s">
        <v>80</v>
      </c>
      <c r="AW82" s="45">
        <v>4</v>
      </c>
      <c r="AX82" s="22">
        <f t="shared" si="30"/>
        <v>3</v>
      </c>
      <c r="AY82" s="49"/>
      <c r="AZ82" s="51">
        <f t="shared" si="25"/>
        <v>0.59523809523809523</v>
      </c>
      <c r="BA82" s="29" t="str">
        <f t="shared" si="26"/>
        <v>HIGH</v>
      </c>
      <c r="BB82" s="49">
        <v>2</v>
      </c>
      <c r="BC82" s="22">
        <f t="shared" si="27"/>
        <v>12</v>
      </c>
      <c r="BD82" s="29" t="str">
        <f t="shared" si="31"/>
        <v>LOW RISK</v>
      </c>
    </row>
    <row r="83" spans="1:56" ht="178.5">
      <c r="A83" s="19"/>
      <c r="B83" s="23" t="s">
        <v>72</v>
      </c>
      <c r="C83" s="23">
        <v>6</v>
      </c>
      <c r="D83" s="19"/>
      <c r="E83" s="22" t="s">
        <v>81</v>
      </c>
      <c r="F83" s="22" t="s">
        <v>206</v>
      </c>
      <c r="G83" s="24">
        <v>851.08299999999997</v>
      </c>
      <c r="H83" s="25">
        <v>4989</v>
      </c>
      <c r="I83" s="26">
        <f t="shared" si="19"/>
        <v>5.861942959734832</v>
      </c>
      <c r="J83" s="24">
        <v>736.66800000000001</v>
      </c>
      <c r="K83" s="27">
        <v>4318.3</v>
      </c>
      <c r="L83" s="28">
        <f t="shared" si="20"/>
        <v>0.86556424133092813</v>
      </c>
      <c r="M83" s="20">
        <v>5</v>
      </c>
      <c r="N83" s="49"/>
      <c r="O83" s="30">
        <v>1.1904761904761905</v>
      </c>
      <c r="P83" s="20">
        <v>1</v>
      </c>
      <c r="Q83" s="20">
        <v>485</v>
      </c>
      <c r="R83" s="20">
        <v>273</v>
      </c>
      <c r="S83" s="31">
        <f t="shared" si="32"/>
        <v>0.56288659793814433</v>
      </c>
      <c r="T83" s="20">
        <v>5</v>
      </c>
      <c r="U83" s="20">
        <v>1284</v>
      </c>
      <c r="V83" s="32">
        <f t="shared" si="21"/>
        <v>0.25736620565243534</v>
      </c>
      <c r="W83" s="20">
        <v>3</v>
      </c>
      <c r="X83" s="21">
        <v>280</v>
      </c>
      <c r="Y83" s="34">
        <f t="shared" si="22"/>
        <v>5.6123471637602729E-2</v>
      </c>
      <c r="Z83" s="20">
        <v>2</v>
      </c>
      <c r="AA83" s="35">
        <v>8</v>
      </c>
      <c r="AB83" s="36">
        <f t="shared" si="23"/>
        <v>1.6035277610743637E-3</v>
      </c>
      <c r="AC83" s="20">
        <v>1</v>
      </c>
      <c r="AD83" s="37">
        <v>0.45</v>
      </c>
      <c r="AE83" s="20">
        <v>4</v>
      </c>
      <c r="AF83" s="38">
        <v>5.0000000000000001E-3</v>
      </c>
      <c r="AG83" s="23">
        <v>1</v>
      </c>
      <c r="AH83" s="23">
        <f t="shared" si="28"/>
        <v>2.4285714285714284</v>
      </c>
      <c r="AI83" s="50"/>
      <c r="AJ83" s="22">
        <f t="shared" si="24"/>
        <v>3.7142857142857144</v>
      </c>
      <c r="AK83" s="29" t="str">
        <f t="shared" si="29"/>
        <v>MEDIUM HIGH</v>
      </c>
      <c r="AL83" s="40" t="s">
        <v>75</v>
      </c>
      <c r="AM83" s="41">
        <v>2</v>
      </c>
      <c r="AN83" s="42" t="s">
        <v>76</v>
      </c>
      <c r="AO83" s="43">
        <v>2</v>
      </c>
      <c r="AP83" s="40" t="s">
        <v>122</v>
      </c>
      <c r="AQ83" s="43">
        <v>3</v>
      </c>
      <c r="AR83" s="40" t="s">
        <v>78</v>
      </c>
      <c r="AS83" s="41">
        <v>3</v>
      </c>
      <c r="AT83" s="40" t="s">
        <v>79</v>
      </c>
      <c r="AU83" s="41">
        <v>4</v>
      </c>
      <c r="AV83" s="44" t="s">
        <v>80</v>
      </c>
      <c r="AW83" s="45">
        <v>4</v>
      </c>
      <c r="AX83" s="22">
        <f t="shared" si="30"/>
        <v>3</v>
      </c>
      <c r="AY83" s="49"/>
      <c r="AZ83" s="51">
        <f t="shared" si="25"/>
        <v>1.2380952380952381</v>
      </c>
      <c r="BA83" s="29" t="str">
        <f t="shared" si="26"/>
        <v>MEDIUM HIGH</v>
      </c>
      <c r="BB83" s="49">
        <v>2</v>
      </c>
      <c r="BC83" s="22">
        <f t="shared" si="27"/>
        <v>12</v>
      </c>
      <c r="BD83" s="29" t="str">
        <f t="shared" si="31"/>
        <v>LOW RISK</v>
      </c>
    </row>
    <row r="84" spans="1:56" ht="178.5">
      <c r="A84" s="19"/>
      <c r="B84" s="23" t="s">
        <v>72</v>
      </c>
      <c r="C84" s="23">
        <v>6</v>
      </c>
      <c r="D84" s="19"/>
      <c r="E84" s="22" t="s">
        <v>81</v>
      </c>
      <c r="F84" s="22" t="s">
        <v>207</v>
      </c>
      <c r="G84" s="24">
        <v>1045.06</v>
      </c>
      <c r="H84" s="25">
        <v>3487</v>
      </c>
      <c r="I84" s="26">
        <f t="shared" si="19"/>
        <v>3.3366505272424551</v>
      </c>
      <c r="J84" s="24">
        <v>1012.36</v>
      </c>
      <c r="K84" s="27">
        <v>3377.88</v>
      </c>
      <c r="L84" s="28">
        <f t="shared" si="20"/>
        <v>0.96870662460567825</v>
      </c>
      <c r="M84" s="20">
        <v>5</v>
      </c>
      <c r="N84" s="49"/>
      <c r="O84" s="30">
        <v>1.1933174224343674</v>
      </c>
      <c r="P84" s="20">
        <v>1</v>
      </c>
      <c r="Q84" s="20">
        <v>417</v>
      </c>
      <c r="R84" s="20">
        <v>226</v>
      </c>
      <c r="S84" s="31">
        <f t="shared" si="32"/>
        <v>0.54196642685851315</v>
      </c>
      <c r="T84" s="20">
        <v>5</v>
      </c>
      <c r="U84" s="20">
        <v>1086</v>
      </c>
      <c r="V84" s="32">
        <f t="shared" si="21"/>
        <v>0.31144250071694868</v>
      </c>
      <c r="W84" s="20">
        <v>4</v>
      </c>
      <c r="X84" s="21">
        <v>243</v>
      </c>
      <c r="Y84" s="34">
        <f t="shared" si="22"/>
        <v>6.9687410381416695E-2</v>
      </c>
      <c r="Z84" s="20">
        <v>2</v>
      </c>
      <c r="AA84" s="35">
        <v>25</v>
      </c>
      <c r="AB84" s="36">
        <f t="shared" si="23"/>
        <v>7.1694866647548034E-3</v>
      </c>
      <c r="AC84" s="20">
        <v>1</v>
      </c>
      <c r="AD84" s="37">
        <v>0.55000000000000004</v>
      </c>
      <c r="AE84" s="20">
        <v>5</v>
      </c>
      <c r="AF84" s="38">
        <v>5.0000000000000001E-3</v>
      </c>
      <c r="AG84" s="23">
        <v>1</v>
      </c>
      <c r="AH84" s="23">
        <f t="shared" si="28"/>
        <v>2.7142857142857144</v>
      </c>
      <c r="AI84" s="50"/>
      <c r="AJ84" s="22">
        <f t="shared" si="24"/>
        <v>3.8571428571428572</v>
      </c>
      <c r="AK84" s="29" t="str">
        <f t="shared" si="29"/>
        <v>MEDIUM HIGH</v>
      </c>
      <c r="AL84" s="40" t="s">
        <v>75</v>
      </c>
      <c r="AM84" s="41">
        <v>2</v>
      </c>
      <c r="AN84" s="42" t="s">
        <v>76</v>
      </c>
      <c r="AO84" s="43">
        <v>2</v>
      </c>
      <c r="AP84" s="40" t="s">
        <v>122</v>
      </c>
      <c r="AQ84" s="43">
        <v>3</v>
      </c>
      <c r="AR84" s="40" t="s">
        <v>78</v>
      </c>
      <c r="AS84" s="41">
        <v>3</v>
      </c>
      <c r="AT84" s="40" t="s">
        <v>79</v>
      </c>
      <c r="AU84" s="41">
        <v>4</v>
      </c>
      <c r="AV84" s="44" t="s">
        <v>80</v>
      </c>
      <c r="AW84" s="45">
        <v>4</v>
      </c>
      <c r="AX84" s="22">
        <f t="shared" si="30"/>
        <v>3</v>
      </c>
      <c r="AY84" s="49"/>
      <c r="AZ84" s="51">
        <f t="shared" si="25"/>
        <v>1.2857142857142858</v>
      </c>
      <c r="BA84" s="29" t="str">
        <f t="shared" si="26"/>
        <v>MEDIUM HIGH</v>
      </c>
      <c r="BB84" s="49">
        <v>3</v>
      </c>
      <c r="BC84" s="22">
        <f t="shared" si="27"/>
        <v>18</v>
      </c>
      <c r="BD84" s="29" t="str">
        <f t="shared" si="31"/>
        <v>LOW RISK</v>
      </c>
    </row>
    <row r="85" spans="1:56" ht="178.5">
      <c r="A85" s="19"/>
      <c r="B85" s="23" t="s">
        <v>72</v>
      </c>
      <c r="C85" s="23">
        <v>6</v>
      </c>
      <c r="D85" s="19"/>
      <c r="E85" s="22" t="s">
        <v>81</v>
      </c>
      <c r="F85" s="22" t="s">
        <v>208</v>
      </c>
      <c r="G85" s="24">
        <v>683.01599999999996</v>
      </c>
      <c r="H85" s="25">
        <v>4238</v>
      </c>
      <c r="I85" s="26">
        <f t="shared" si="19"/>
        <v>6.2048326832753551</v>
      </c>
      <c r="J85" s="24">
        <v>489.75400000000002</v>
      </c>
      <c r="K85" s="27">
        <v>3038.84</v>
      </c>
      <c r="L85" s="28">
        <f t="shared" si="20"/>
        <v>0.71704577630958</v>
      </c>
      <c r="M85" s="20">
        <v>5</v>
      </c>
      <c r="N85" s="49"/>
      <c r="O85" s="30">
        <v>1.4401440144014401</v>
      </c>
      <c r="P85" s="20">
        <v>1</v>
      </c>
      <c r="Q85" s="20">
        <v>374</v>
      </c>
      <c r="R85" s="20">
        <v>177</v>
      </c>
      <c r="S85" s="31">
        <f t="shared" si="32"/>
        <v>0.4732620320855615</v>
      </c>
      <c r="T85" s="20">
        <v>4</v>
      </c>
      <c r="U85" s="20">
        <v>1072</v>
      </c>
      <c r="V85" s="32">
        <f t="shared" si="21"/>
        <v>0.25294950448324682</v>
      </c>
      <c r="W85" s="20">
        <v>3</v>
      </c>
      <c r="X85" s="21">
        <v>242</v>
      </c>
      <c r="Y85" s="34">
        <f t="shared" si="22"/>
        <v>5.7102406795658332E-2</v>
      </c>
      <c r="Z85" s="20">
        <v>2</v>
      </c>
      <c r="AA85" s="35">
        <v>56</v>
      </c>
      <c r="AB85" s="36">
        <f t="shared" si="23"/>
        <v>1.3213780084945729E-2</v>
      </c>
      <c r="AC85" s="20">
        <v>1</v>
      </c>
      <c r="AD85" s="37">
        <v>0.55000000000000004</v>
      </c>
      <c r="AE85" s="20">
        <v>5</v>
      </c>
      <c r="AF85" s="38">
        <v>5.0000000000000001E-3</v>
      </c>
      <c r="AG85" s="23">
        <v>1</v>
      </c>
      <c r="AH85" s="23">
        <f t="shared" si="28"/>
        <v>2.4285714285714284</v>
      </c>
      <c r="AI85" s="50"/>
      <c r="AJ85" s="22">
        <f t="shared" si="24"/>
        <v>3.7142857142857144</v>
      </c>
      <c r="AK85" s="29" t="str">
        <f t="shared" si="29"/>
        <v>HIGH</v>
      </c>
      <c r="AL85" s="40" t="s">
        <v>75</v>
      </c>
      <c r="AM85" s="41">
        <v>2</v>
      </c>
      <c r="AN85" s="42" t="s">
        <v>76</v>
      </c>
      <c r="AO85" s="43">
        <v>2</v>
      </c>
      <c r="AP85" s="40" t="s">
        <v>122</v>
      </c>
      <c r="AQ85" s="43">
        <v>3</v>
      </c>
      <c r="AR85" s="40" t="s">
        <v>78</v>
      </c>
      <c r="AS85" s="41">
        <v>3</v>
      </c>
      <c r="AT85" s="40" t="s">
        <v>79</v>
      </c>
      <c r="AU85" s="41">
        <v>4</v>
      </c>
      <c r="AV85" s="44" t="s">
        <v>80</v>
      </c>
      <c r="AW85" s="45">
        <v>4</v>
      </c>
      <c r="AX85" s="22">
        <f t="shared" si="30"/>
        <v>3</v>
      </c>
      <c r="AY85" s="49"/>
      <c r="AZ85" s="51">
        <f t="shared" si="25"/>
        <v>1.2380952380952381</v>
      </c>
      <c r="BA85" s="29" t="str">
        <f t="shared" si="26"/>
        <v>HIGH</v>
      </c>
      <c r="BB85" s="49">
        <v>3</v>
      </c>
      <c r="BC85" s="22">
        <f t="shared" si="27"/>
        <v>18</v>
      </c>
      <c r="BD85" s="29" t="str">
        <f t="shared" si="31"/>
        <v>LOW RISK</v>
      </c>
    </row>
    <row r="86" spans="1:56" ht="178.5">
      <c r="A86" s="19"/>
      <c r="B86" s="23" t="s">
        <v>72</v>
      </c>
      <c r="C86" s="23">
        <v>6</v>
      </c>
      <c r="D86" s="19"/>
      <c r="E86" s="22" t="s">
        <v>86</v>
      </c>
      <c r="F86" s="22" t="s">
        <v>209</v>
      </c>
      <c r="G86" s="24">
        <v>461.44200000000001</v>
      </c>
      <c r="H86" s="25">
        <v>4100</v>
      </c>
      <c r="I86" s="26">
        <f t="shared" si="19"/>
        <v>8.8851903381139987</v>
      </c>
      <c r="J86" s="24">
        <v>174.072</v>
      </c>
      <c r="K86" s="27">
        <v>1546.66</v>
      </c>
      <c r="L86" s="28">
        <f t="shared" si="20"/>
        <v>0.37723414634146346</v>
      </c>
      <c r="M86" s="20">
        <v>4</v>
      </c>
      <c r="N86" s="49"/>
      <c r="O86" s="30">
        <v>0.37546933667083854</v>
      </c>
      <c r="P86" s="20">
        <v>1</v>
      </c>
      <c r="Q86" s="20">
        <v>406</v>
      </c>
      <c r="R86" s="20">
        <v>140</v>
      </c>
      <c r="S86" s="31">
        <f t="shared" si="32"/>
        <v>0.34482758620689657</v>
      </c>
      <c r="T86" s="20">
        <v>4</v>
      </c>
      <c r="U86" s="20">
        <v>1123</v>
      </c>
      <c r="V86" s="32">
        <f t="shared" si="21"/>
        <v>0.27390243902439027</v>
      </c>
      <c r="W86" s="20">
        <v>3</v>
      </c>
      <c r="X86" s="21">
        <v>135</v>
      </c>
      <c r="Y86" s="34">
        <f t="shared" si="22"/>
        <v>3.2926829268292684E-2</v>
      </c>
      <c r="Z86" s="20">
        <v>1</v>
      </c>
      <c r="AA86" s="35">
        <v>37</v>
      </c>
      <c r="AB86" s="36">
        <f t="shared" si="23"/>
        <v>9.0243902439024384E-3</v>
      </c>
      <c r="AC86" s="20">
        <v>1</v>
      </c>
      <c r="AD86" s="37">
        <v>0.45</v>
      </c>
      <c r="AE86" s="20">
        <v>4</v>
      </c>
      <c r="AF86" s="38">
        <v>5.0000000000000001E-3</v>
      </c>
      <c r="AG86" s="23">
        <v>1</v>
      </c>
      <c r="AH86" s="23">
        <f t="shared" si="28"/>
        <v>2.1428571428571428</v>
      </c>
      <c r="AI86" s="50"/>
      <c r="AJ86" s="22">
        <f t="shared" si="24"/>
        <v>3.0714285714285712</v>
      </c>
      <c r="AK86" s="29" t="str">
        <f t="shared" si="29"/>
        <v>HIGH</v>
      </c>
      <c r="AL86" s="40" t="s">
        <v>75</v>
      </c>
      <c r="AM86" s="41">
        <v>2</v>
      </c>
      <c r="AN86" s="42" t="s">
        <v>76</v>
      </c>
      <c r="AO86" s="43">
        <v>2</v>
      </c>
      <c r="AP86" s="40" t="s">
        <v>122</v>
      </c>
      <c r="AQ86" s="43">
        <v>3</v>
      </c>
      <c r="AR86" s="40" t="s">
        <v>78</v>
      </c>
      <c r="AS86" s="41">
        <v>3</v>
      </c>
      <c r="AT86" s="40" t="s">
        <v>79</v>
      </c>
      <c r="AU86" s="41">
        <v>4</v>
      </c>
      <c r="AV86" s="44" t="s">
        <v>80</v>
      </c>
      <c r="AW86" s="45">
        <v>4</v>
      </c>
      <c r="AX86" s="22">
        <f t="shared" si="30"/>
        <v>3</v>
      </c>
      <c r="AY86" s="49"/>
      <c r="AZ86" s="51">
        <f t="shared" si="25"/>
        <v>1.0238095238095237</v>
      </c>
      <c r="BA86" s="29" t="str">
        <f t="shared" si="26"/>
        <v>HIGH</v>
      </c>
      <c r="BB86" s="49">
        <v>2</v>
      </c>
      <c r="BC86" s="22">
        <f t="shared" si="27"/>
        <v>12</v>
      </c>
      <c r="BD86" s="29" t="str">
        <f t="shared" si="31"/>
        <v>LOW RISK</v>
      </c>
    </row>
    <row r="87" spans="1:56" ht="153">
      <c r="A87" s="19"/>
      <c r="B87" s="23" t="s">
        <v>72</v>
      </c>
      <c r="C87" s="23">
        <v>6</v>
      </c>
      <c r="D87" s="19"/>
      <c r="E87" s="19" t="s">
        <v>73</v>
      </c>
      <c r="F87" s="22" t="s">
        <v>210</v>
      </c>
      <c r="G87" s="24">
        <v>36.434199999999997</v>
      </c>
      <c r="H87" s="25">
        <v>3846</v>
      </c>
      <c r="I87" s="26">
        <f t="shared" si="19"/>
        <v>105.5601605085332</v>
      </c>
      <c r="J87" s="24">
        <v>36.434199999999997</v>
      </c>
      <c r="K87" s="27">
        <v>3845.99</v>
      </c>
      <c r="L87" s="28">
        <f t="shared" si="20"/>
        <v>0.99999739989599579</v>
      </c>
      <c r="M87" s="20">
        <v>5</v>
      </c>
      <c r="N87" s="49"/>
      <c r="O87" s="30">
        <v>0.30927835051546393</v>
      </c>
      <c r="P87" s="20">
        <v>1</v>
      </c>
      <c r="Q87" s="20">
        <v>137</v>
      </c>
      <c r="R87" s="20">
        <v>15</v>
      </c>
      <c r="S87" s="31">
        <f t="shared" si="32"/>
        <v>0.10948905109489052</v>
      </c>
      <c r="T87" s="20">
        <v>2</v>
      </c>
      <c r="U87" s="20">
        <v>423</v>
      </c>
      <c r="V87" s="32">
        <f t="shared" si="21"/>
        <v>0.10998439937597504</v>
      </c>
      <c r="W87" s="20">
        <v>2</v>
      </c>
      <c r="X87" s="21">
        <v>135</v>
      </c>
      <c r="Y87" s="34">
        <f t="shared" si="22"/>
        <v>3.5101404056162244E-2</v>
      </c>
      <c r="Z87" s="20">
        <v>1</v>
      </c>
      <c r="AA87" s="35">
        <v>27</v>
      </c>
      <c r="AB87" s="36">
        <f t="shared" si="23"/>
        <v>7.0202808112324495E-3</v>
      </c>
      <c r="AC87" s="20">
        <v>1</v>
      </c>
      <c r="AD87" s="37">
        <v>0.55000000000000004</v>
      </c>
      <c r="AE87" s="20">
        <v>5</v>
      </c>
      <c r="AF87" s="38">
        <v>5.0000000000000001E-3</v>
      </c>
      <c r="AG87" s="23">
        <v>1</v>
      </c>
      <c r="AH87" s="23">
        <f t="shared" si="28"/>
        <v>1.8571428571428572</v>
      </c>
      <c r="AI87" s="50"/>
      <c r="AJ87" s="22">
        <f t="shared" si="24"/>
        <v>3.4285714285714288</v>
      </c>
      <c r="AK87" s="29" t="str">
        <f t="shared" si="29"/>
        <v>MEDIUM HIGH</v>
      </c>
      <c r="AL87" s="40" t="s">
        <v>75</v>
      </c>
      <c r="AM87" s="41">
        <v>2</v>
      </c>
      <c r="AN87" s="42" t="s">
        <v>76</v>
      </c>
      <c r="AO87" s="43">
        <v>2</v>
      </c>
      <c r="AP87" s="40" t="s">
        <v>211</v>
      </c>
      <c r="AQ87" s="43">
        <v>3</v>
      </c>
      <c r="AR87" s="40" t="s">
        <v>78</v>
      </c>
      <c r="AS87" s="41">
        <v>3</v>
      </c>
      <c r="AT87" s="40" t="s">
        <v>79</v>
      </c>
      <c r="AU87" s="41">
        <v>4</v>
      </c>
      <c r="AV87" s="44" t="s">
        <v>80</v>
      </c>
      <c r="AW87" s="45">
        <v>4</v>
      </c>
      <c r="AX87" s="22">
        <f t="shared" si="30"/>
        <v>3</v>
      </c>
      <c r="AY87" s="49"/>
      <c r="AZ87" s="51">
        <f t="shared" si="25"/>
        <v>1.142857142857143</v>
      </c>
      <c r="BA87" s="29" t="str">
        <f t="shared" si="26"/>
        <v>MEDIUM HIGH</v>
      </c>
      <c r="BB87" s="49">
        <v>3</v>
      </c>
      <c r="BC87" s="22">
        <f t="shared" si="27"/>
        <v>18</v>
      </c>
      <c r="BD87" s="29" t="str">
        <f t="shared" si="31"/>
        <v>LOW RISK</v>
      </c>
    </row>
    <row r="88" spans="1:56" ht="178.5">
      <c r="A88" s="19"/>
      <c r="B88" s="23" t="s">
        <v>72</v>
      </c>
      <c r="C88" s="23">
        <v>6</v>
      </c>
      <c r="D88" s="19"/>
      <c r="E88" s="22" t="s">
        <v>81</v>
      </c>
      <c r="F88" s="22" t="s">
        <v>212</v>
      </c>
      <c r="G88" s="24">
        <v>577.85699999999997</v>
      </c>
      <c r="H88" s="25">
        <v>3684</v>
      </c>
      <c r="I88" s="26">
        <f t="shared" si="19"/>
        <v>6.375279697226131</v>
      </c>
      <c r="J88" s="24">
        <v>577.85699999999997</v>
      </c>
      <c r="K88" s="27">
        <v>3684</v>
      </c>
      <c r="L88" s="28">
        <f t="shared" si="20"/>
        <v>1</v>
      </c>
      <c r="M88" s="20">
        <v>5</v>
      </c>
      <c r="N88" s="49"/>
      <c r="O88" s="30">
        <v>0.8714596949891068</v>
      </c>
      <c r="P88" s="20">
        <v>1</v>
      </c>
      <c r="Q88" s="20">
        <v>287</v>
      </c>
      <c r="R88" s="20">
        <v>130</v>
      </c>
      <c r="S88" s="31">
        <f t="shared" si="32"/>
        <v>0.45296167247386759</v>
      </c>
      <c r="T88" s="20">
        <v>4</v>
      </c>
      <c r="U88" s="20">
        <v>758</v>
      </c>
      <c r="V88" s="32">
        <f t="shared" si="21"/>
        <v>0.20575461454940283</v>
      </c>
      <c r="W88" s="20">
        <v>3</v>
      </c>
      <c r="X88" s="21">
        <v>169</v>
      </c>
      <c r="Y88" s="34">
        <f t="shared" si="22"/>
        <v>4.5874049945711183E-2</v>
      </c>
      <c r="Z88" s="20">
        <v>1</v>
      </c>
      <c r="AA88" s="35">
        <v>16</v>
      </c>
      <c r="AB88" s="36">
        <f t="shared" si="23"/>
        <v>4.3431053203040176E-3</v>
      </c>
      <c r="AC88" s="20">
        <v>1</v>
      </c>
      <c r="AD88" s="37">
        <v>0.45</v>
      </c>
      <c r="AE88" s="20">
        <v>4</v>
      </c>
      <c r="AF88" s="38">
        <v>5.0000000000000001E-3</v>
      </c>
      <c r="AG88" s="23">
        <v>1</v>
      </c>
      <c r="AH88" s="23">
        <f t="shared" si="28"/>
        <v>2.1428571428571428</v>
      </c>
      <c r="AI88" s="50"/>
      <c r="AJ88" s="22">
        <f t="shared" si="24"/>
        <v>3.5714285714285712</v>
      </c>
      <c r="AK88" s="29" t="str">
        <f t="shared" si="29"/>
        <v>HIGH</v>
      </c>
      <c r="AL88" s="40" t="s">
        <v>75</v>
      </c>
      <c r="AM88" s="41">
        <v>2</v>
      </c>
      <c r="AN88" s="42" t="s">
        <v>76</v>
      </c>
      <c r="AO88" s="43">
        <v>2</v>
      </c>
      <c r="AP88" s="40" t="s">
        <v>122</v>
      </c>
      <c r="AQ88" s="43">
        <v>3</v>
      </c>
      <c r="AR88" s="40" t="s">
        <v>78</v>
      </c>
      <c r="AS88" s="41">
        <v>3</v>
      </c>
      <c r="AT88" s="40" t="s">
        <v>79</v>
      </c>
      <c r="AU88" s="41">
        <v>4</v>
      </c>
      <c r="AV88" s="44" t="s">
        <v>80</v>
      </c>
      <c r="AW88" s="45">
        <v>4</v>
      </c>
      <c r="AX88" s="22">
        <f t="shared" si="30"/>
        <v>3</v>
      </c>
      <c r="AY88" s="49"/>
      <c r="AZ88" s="51">
        <f t="shared" si="25"/>
        <v>1.1904761904761905</v>
      </c>
      <c r="BA88" s="29" t="str">
        <f t="shared" si="26"/>
        <v>HIGH</v>
      </c>
      <c r="BB88" s="49">
        <v>2</v>
      </c>
      <c r="BC88" s="22">
        <f t="shared" si="27"/>
        <v>12</v>
      </c>
      <c r="BD88" s="29" t="str">
        <f t="shared" si="31"/>
        <v>LOW RISK</v>
      </c>
    </row>
    <row r="89" spans="1:56" ht="178.5">
      <c r="A89" s="19"/>
      <c r="B89" s="23" t="s">
        <v>72</v>
      </c>
      <c r="C89" s="23">
        <v>6</v>
      </c>
      <c r="D89" s="19"/>
      <c r="E89" s="22" t="s">
        <v>86</v>
      </c>
      <c r="F89" s="22" t="s">
        <v>213</v>
      </c>
      <c r="G89" s="24">
        <v>8670.6299999999992</v>
      </c>
      <c r="H89" s="25">
        <v>5702</v>
      </c>
      <c r="I89" s="26">
        <f t="shared" si="19"/>
        <v>0.65762234116782758</v>
      </c>
      <c r="J89" s="24">
        <v>212.863</v>
      </c>
      <c r="K89" s="27">
        <v>139.983</v>
      </c>
      <c r="L89" s="28">
        <f t="shared" si="20"/>
        <v>2.4549807085233251E-2</v>
      </c>
      <c r="M89" s="20">
        <v>1</v>
      </c>
      <c r="N89" s="49"/>
      <c r="O89" s="30">
        <v>0.53590568060021437</v>
      </c>
      <c r="P89" s="20">
        <v>1</v>
      </c>
      <c r="Q89" s="20">
        <v>580</v>
      </c>
      <c r="R89" s="20">
        <v>163</v>
      </c>
      <c r="S89" s="31">
        <f t="shared" si="32"/>
        <v>0.2810344827586207</v>
      </c>
      <c r="T89" s="20">
        <v>3</v>
      </c>
      <c r="U89" s="20">
        <v>1667</v>
      </c>
      <c r="V89" s="32">
        <f t="shared" si="21"/>
        <v>0.29235356015433184</v>
      </c>
      <c r="W89" s="20">
        <v>3</v>
      </c>
      <c r="X89" s="21">
        <v>368</v>
      </c>
      <c r="Y89" s="34">
        <f t="shared" si="22"/>
        <v>6.4538758330410381E-2</v>
      </c>
      <c r="Z89" s="20">
        <v>2</v>
      </c>
      <c r="AA89" s="35">
        <v>34</v>
      </c>
      <c r="AB89" s="36">
        <f t="shared" si="23"/>
        <v>5.962820063135742E-3</v>
      </c>
      <c r="AC89" s="20">
        <v>1</v>
      </c>
      <c r="AD89" s="37">
        <v>0.55000000000000004</v>
      </c>
      <c r="AE89" s="20">
        <v>5</v>
      </c>
      <c r="AF89" s="38">
        <v>5.0000000000000001E-3</v>
      </c>
      <c r="AG89" s="23">
        <v>1</v>
      </c>
      <c r="AH89" s="23">
        <f t="shared" si="28"/>
        <v>2.2857142857142856</v>
      </c>
      <c r="AI89" s="50"/>
      <c r="AJ89" s="22">
        <f t="shared" si="24"/>
        <v>1.6428571428571428</v>
      </c>
      <c r="AK89" s="29" t="str">
        <f t="shared" si="29"/>
        <v>MEDIUM HIGH</v>
      </c>
      <c r="AL89" s="40" t="s">
        <v>75</v>
      </c>
      <c r="AM89" s="41">
        <v>2</v>
      </c>
      <c r="AN89" s="42" t="s">
        <v>76</v>
      </c>
      <c r="AO89" s="43">
        <v>2</v>
      </c>
      <c r="AP89" s="40" t="s">
        <v>122</v>
      </c>
      <c r="AQ89" s="43">
        <v>3</v>
      </c>
      <c r="AR89" s="40" t="s">
        <v>78</v>
      </c>
      <c r="AS89" s="41">
        <v>3</v>
      </c>
      <c r="AT89" s="40" t="s">
        <v>79</v>
      </c>
      <c r="AU89" s="41">
        <v>4</v>
      </c>
      <c r="AV89" s="44" t="s">
        <v>80</v>
      </c>
      <c r="AW89" s="45">
        <v>4</v>
      </c>
      <c r="AX89" s="22">
        <f t="shared" si="30"/>
        <v>3</v>
      </c>
      <c r="AY89" s="49"/>
      <c r="AZ89" s="51">
        <f t="shared" si="25"/>
        <v>0.54761904761904756</v>
      </c>
      <c r="BA89" s="29" t="str">
        <f t="shared" si="26"/>
        <v>MEDIUM HIGH</v>
      </c>
      <c r="BB89" s="49">
        <v>3</v>
      </c>
      <c r="BC89" s="22">
        <f t="shared" si="27"/>
        <v>18</v>
      </c>
      <c r="BD89" s="29" t="str">
        <f t="shared" si="31"/>
        <v>LOW RISK</v>
      </c>
    </row>
    <row r="90" spans="1:56" ht="165.75">
      <c r="A90" s="19"/>
      <c r="B90" s="23" t="s">
        <v>72</v>
      </c>
      <c r="C90" s="23">
        <v>6</v>
      </c>
      <c r="D90" s="19"/>
      <c r="E90" s="19" t="s">
        <v>73</v>
      </c>
      <c r="F90" s="22" t="s">
        <v>214</v>
      </c>
      <c r="G90" s="24">
        <v>5.6246200000000002</v>
      </c>
      <c r="H90" s="25">
        <v>83</v>
      </c>
      <c r="I90" s="26">
        <f t="shared" si="19"/>
        <v>14.756552442653904</v>
      </c>
      <c r="J90" s="24">
        <v>5.6246200000000002</v>
      </c>
      <c r="K90" s="27">
        <v>83.000200000000007</v>
      </c>
      <c r="L90" s="28">
        <f t="shared" si="20"/>
        <v>1.0000024096385542</v>
      </c>
      <c r="M90" s="20">
        <v>5</v>
      </c>
      <c r="N90" s="49"/>
      <c r="O90" s="30">
        <v>0.62353858144972718</v>
      </c>
      <c r="P90" s="20">
        <v>1</v>
      </c>
      <c r="Q90" s="20">
        <v>0</v>
      </c>
      <c r="R90" s="20">
        <v>0</v>
      </c>
      <c r="S90" s="31">
        <v>0</v>
      </c>
      <c r="T90" s="20"/>
      <c r="U90" s="20">
        <v>0</v>
      </c>
      <c r="V90" s="32">
        <f t="shared" si="21"/>
        <v>0</v>
      </c>
      <c r="W90" s="20">
        <v>1</v>
      </c>
      <c r="X90" s="21">
        <v>32</v>
      </c>
      <c r="Y90" s="34">
        <f t="shared" si="22"/>
        <v>0.38554216867469882</v>
      </c>
      <c r="Z90" s="20">
        <v>4</v>
      </c>
      <c r="AA90" s="35">
        <v>2</v>
      </c>
      <c r="AB90" s="36">
        <f t="shared" si="23"/>
        <v>2.4096385542168676E-2</v>
      </c>
      <c r="AC90" s="20">
        <v>1</v>
      </c>
      <c r="AD90" s="37">
        <v>0.55000000000000004</v>
      </c>
      <c r="AE90" s="20">
        <v>5</v>
      </c>
      <c r="AF90" s="38">
        <v>5.0000000000000001E-3</v>
      </c>
      <c r="AG90" s="23">
        <v>1</v>
      </c>
      <c r="AH90" s="23">
        <f t="shared" si="28"/>
        <v>2.1666666666666665</v>
      </c>
      <c r="AI90" s="50"/>
      <c r="AJ90" s="22">
        <f t="shared" si="24"/>
        <v>3.583333333333333</v>
      </c>
      <c r="AK90" s="29" t="str">
        <f t="shared" si="29"/>
        <v>HIGH</v>
      </c>
      <c r="AL90" s="40" t="s">
        <v>75</v>
      </c>
      <c r="AM90" s="41">
        <v>2</v>
      </c>
      <c r="AN90" s="42" t="s">
        <v>76</v>
      </c>
      <c r="AO90" s="43">
        <v>2</v>
      </c>
      <c r="AP90" s="40" t="s">
        <v>215</v>
      </c>
      <c r="AQ90" s="43">
        <v>3</v>
      </c>
      <c r="AR90" s="40" t="s">
        <v>78</v>
      </c>
      <c r="AS90" s="41">
        <v>3</v>
      </c>
      <c r="AT90" s="40" t="s">
        <v>79</v>
      </c>
      <c r="AU90" s="41">
        <v>4</v>
      </c>
      <c r="AV90" s="44" t="s">
        <v>80</v>
      </c>
      <c r="AW90" s="45">
        <v>4</v>
      </c>
      <c r="AX90" s="22">
        <f t="shared" si="30"/>
        <v>3</v>
      </c>
      <c r="AY90" s="49"/>
      <c r="AZ90" s="51">
        <f t="shared" si="25"/>
        <v>1.1944444444444444</v>
      </c>
      <c r="BA90" s="29" t="str">
        <f t="shared" si="26"/>
        <v>HIGH</v>
      </c>
      <c r="BB90" s="49">
        <v>3</v>
      </c>
      <c r="BC90" s="22">
        <f t="shared" si="27"/>
        <v>18</v>
      </c>
      <c r="BD90" s="29" t="str">
        <f t="shared" si="31"/>
        <v>LOW RISK</v>
      </c>
    </row>
    <row r="91" spans="1:56" ht="178.5">
      <c r="A91" s="19"/>
      <c r="B91" s="23" t="s">
        <v>72</v>
      </c>
      <c r="C91" s="23">
        <v>6</v>
      </c>
      <c r="D91" s="19"/>
      <c r="E91" s="22" t="s">
        <v>81</v>
      </c>
      <c r="F91" s="22" t="s">
        <v>216</v>
      </c>
      <c r="G91" s="24">
        <v>371.791</v>
      </c>
      <c r="H91" s="25">
        <v>11173</v>
      </c>
      <c r="I91" s="26">
        <f t="shared" si="19"/>
        <v>30.05183019492134</v>
      </c>
      <c r="J91" s="24">
        <v>371.791</v>
      </c>
      <c r="K91" s="27">
        <v>11173</v>
      </c>
      <c r="L91" s="28">
        <f t="shared" si="20"/>
        <v>1</v>
      </c>
      <c r="M91" s="55">
        <v>5</v>
      </c>
      <c r="N91" s="49"/>
      <c r="O91" s="30">
        <v>0.11090573012939001</v>
      </c>
      <c r="P91" s="20">
        <v>1</v>
      </c>
      <c r="Q91" s="20">
        <v>110</v>
      </c>
      <c r="R91" s="20">
        <v>22</v>
      </c>
      <c r="S91" s="31">
        <f t="shared" si="32"/>
        <v>0.2</v>
      </c>
      <c r="T91" s="20">
        <v>3</v>
      </c>
      <c r="U91" s="20">
        <v>379</v>
      </c>
      <c r="V91" s="32">
        <f t="shared" si="21"/>
        <v>3.3921059697485011E-2</v>
      </c>
      <c r="W91" s="20">
        <v>1</v>
      </c>
      <c r="X91" s="21">
        <v>172</v>
      </c>
      <c r="Y91" s="34">
        <f t="shared" si="22"/>
        <v>1.5394254005191085E-2</v>
      </c>
      <c r="Z91" s="20">
        <v>1</v>
      </c>
      <c r="AA91" s="35">
        <v>93</v>
      </c>
      <c r="AB91" s="36">
        <f t="shared" si="23"/>
        <v>8.3236373400161108E-3</v>
      </c>
      <c r="AC91" s="20">
        <v>1</v>
      </c>
      <c r="AD91" s="37">
        <v>0.65</v>
      </c>
      <c r="AE91" s="20">
        <v>5</v>
      </c>
      <c r="AF91" s="38">
        <v>5.0000000000000001E-3</v>
      </c>
      <c r="AG91" s="23">
        <v>1</v>
      </c>
      <c r="AH91" s="23">
        <f t="shared" si="28"/>
        <v>1.8571428571428572</v>
      </c>
      <c r="AI91" s="50"/>
      <c r="AJ91" s="22">
        <f t="shared" si="24"/>
        <v>3.4285714285714288</v>
      </c>
      <c r="AK91" s="29" t="str">
        <f t="shared" si="29"/>
        <v>HIGH</v>
      </c>
      <c r="AL91" s="40" t="s">
        <v>75</v>
      </c>
      <c r="AM91" s="41">
        <v>2</v>
      </c>
      <c r="AN91" s="42" t="s">
        <v>76</v>
      </c>
      <c r="AO91" s="43">
        <v>2</v>
      </c>
      <c r="AP91" s="40" t="s">
        <v>122</v>
      </c>
      <c r="AQ91" s="43">
        <v>3</v>
      </c>
      <c r="AR91" s="40" t="s">
        <v>78</v>
      </c>
      <c r="AS91" s="41">
        <v>3</v>
      </c>
      <c r="AT91" s="40" t="s">
        <v>79</v>
      </c>
      <c r="AU91" s="41">
        <v>4</v>
      </c>
      <c r="AV91" s="44" t="s">
        <v>80</v>
      </c>
      <c r="AW91" s="45">
        <v>4</v>
      </c>
      <c r="AX91" s="22">
        <f t="shared" si="30"/>
        <v>3</v>
      </c>
      <c r="AY91" s="49"/>
      <c r="AZ91" s="51">
        <f t="shared" si="25"/>
        <v>1.142857142857143</v>
      </c>
      <c r="BA91" s="29" t="str">
        <f t="shared" si="26"/>
        <v>HIGH</v>
      </c>
      <c r="BB91" s="49">
        <v>3</v>
      </c>
      <c r="BC91" s="22">
        <f t="shared" si="27"/>
        <v>18</v>
      </c>
      <c r="BD91" s="29" t="str">
        <f t="shared" si="31"/>
        <v>LOW RISK</v>
      </c>
    </row>
    <row r="92" spans="1:56">
      <c r="A92" s="56"/>
      <c r="B92" s="56"/>
      <c r="C92" s="56"/>
      <c r="D92" s="56"/>
      <c r="E92" s="56"/>
      <c r="F92" s="56"/>
      <c r="G92" s="56"/>
      <c r="H92" s="56"/>
      <c r="I92" s="56"/>
      <c r="J92" s="56"/>
      <c r="K92" s="56"/>
      <c r="L92" s="57"/>
      <c r="M92" s="56"/>
      <c r="N92" s="56"/>
      <c r="O92" s="49"/>
      <c r="P92" s="58"/>
      <c r="Q92" s="58"/>
      <c r="R92" s="58"/>
      <c r="S92" s="56"/>
      <c r="T92" s="58"/>
      <c r="U92" s="58"/>
      <c r="V92" s="58"/>
      <c r="W92" s="59"/>
      <c r="X92" s="56"/>
      <c r="Y92" s="56"/>
      <c r="Z92" s="59"/>
      <c r="AA92" s="56"/>
      <c r="AB92" s="56"/>
      <c r="AC92" s="59"/>
      <c r="AD92" s="49"/>
      <c r="AE92" s="59"/>
      <c r="AF92" s="49"/>
      <c r="AG92" s="59"/>
      <c r="AH92" s="59"/>
      <c r="AI92" s="56"/>
      <c r="AJ92" s="56"/>
      <c r="AK92" s="49"/>
      <c r="AL92" s="56"/>
      <c r="AM92" s="56"/>
      <c r="AN92" s="60"/>
      <c r="AO92" s="56"/>
      <c r="AP92" s="56"/>
      <c r="AQ92" s="56"/>
      <c r="AR92" s="56"/>
      <c r="AS92" s="56"/>
      <c r="AT92" s="56"/>
      <c r="AU92" s="56"/>
      <c r="AV92" s="56"/>
      <c r="AW92" s="56"/>
      <c r="AX92" s="56"/>
      <c r="AY92" s="56"/>
      <c r="AZ92" s="56"/>
      <c r="BA92" s="56"/>
      <c r="BB92" s="56"/>
      <c r="BC92" s="56"/>
      <c r="BD92" s="56"/>
    </row>
    <row r="94" spans="1:56">
      <c r="S94" s="2" t="s">
        <v>217</v>
      </c>
    </row>
  </sheetData>
  <mergeCells count="27">
    <mergeCell ref="AI3:AI4"/>
    <mergeCell ref="A3:A4"/>
    <mergeCell ref="B3:D3"/>
    <mergeCell ref="E3:L3"/>
    <mergeCell ref="N3:N4"/>
    <mergeCell ref="O3:AH3"/>
    <mergeCell ref="AN4:AO4"/>
    <mergeCell ref="AP4:AQ4"/>
    <mergeCell ref="AR4:AS4"/>
    <mergeCell ref="AT4:AU4"/>
    <mergeCell ref="AV4:AW4"/>
    <mergeCell ref="BC3:BC4"/>
    <mergeCell ref="BD3:BD4"/>
    <mergeCell ref="O4:P4"/>
    <mergeCell ref="Q4:T4"/>
    <mergeCell ref="U4:W4"/>
    <mergeCell ref="X4:Z4"/>
    <mergeCell ref="AA4:AC4"/>
    <mergeCell ref="AD4:AE4"/>
    <mergeCell ref="AF4:AG4"/>
    <mergeCell ref="AL4:AM4"/>
    <mergeCell ref="AJ3:AK4"/>
    <mergeCell ref="AL3:AX3"/>
    <mergeCell ref="AY3:AY4"/>
    <mergeCell ref="AZ3:AZ4"/>
    <mergeCell ref="BA3:BA4"/>
    <mergeCell ref="BB3:BB4"/>
  </mergeCells>
  <dataValidations count="2">
    <dataValidation showDropDown="1" showInputMessage="1" showErrorMessage="1" sqref="AQ6:AQ91 AO6:AO91 AU6:AV91"/>
    <dataValidation type="list" allowBlank="1" showInputMessage="1" showErrorMessage="1" sqref="AS6:AS91 AM6:AM91 AW6:AW91">
      <formula1>Adaptive_Capacity</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J181"/>
  <sheetViews>
    <sheetView topLeftCell="C1" workbookViewId="0">
      <selection activeCell="G10" sqref="G10"/>
    </sheetView>
  </sheetViews>
  <sheetFormatPr defaultRowHeight="15"/>
  <cols>
    <col min="1" max="1" width="22.5703125" customWidth="1"/>
    <col min="2" max="2" width="36.5703125" customWidth="1"/>
    <col min="3" max="3" width="71.7109375" style="67" customWidth="1"/>
    <col min="4" max="4" width="28.85546875" style="67" customWidth="1"/>
    <col min="5" max="5" width="26.85546875" style="67" customWidth="1"/>
    <col min="6" max="6" width="17.42578125" style="67" customWidth="1"/>
    <col min="7" max="7" width="37.5703125" style="67" customWidth="1"/>
    <col min="8" max="8" width="35.140625" style="67" customWidth="1"/>
    <col min="9" max="9" width="49.5703125" style="67" customWidth="1"/>
    <col min="10" max="10" width="10.5703125" style="67" customWidth="1"/>
    <col min="11" max="11" width="14.5703125" style="67" customWidth="1"/>
    <col min="12" max="12" width="6.28515625" customWidth="1"/>
    <col min="13" max="13" width="7.42578125" customWidth="1"/>
    <col min="14" max="14" width="7.5703125" customWidth="1"/>
    <col min="15" max="15" width="6.140625" customWidth="1"/>
    <col min="16" max="16" width="9.7109375" customWidth="1"/>
    <col min="17" max="17" width="6.42578125" customWidth="1"/>
    <col min="18" max="18" width="10.140625" customWidth="1"/>
    <col min="19" max="19" width="5.28515625" customWidth="1"/>
    <col min="20" max="20" width="10.42578125" customWidth="1"/>
    <col min="21" max="21" width="6.140625" customWidth="1"/>
    <col min="22" max="22" width="6.7109375" customWidth="1"/>
    <col min="23" max="23" width="7.85546875" customWidth="1"/>
    <col min="24" max="24" width="9.42578125" customWidth="1"/>
    <col min="25" max="25" width="9.28515625" customWidth="1"/>
    <col min="26" max="26" width="9.5703125" customWidth="1"/>
    <col min="27" max="27" width="11.140625" customWidth="1"/>
    <col min="28" max="28" width="8.7109375" customWidth="1"/>
    <col min="29" max="29" width="8.28515625" customWidth="1"/>
    <col min="30" max="30" width="7.5703125" customWidth="1"/>
    <col min="31" max="31" width="12.28515625" bestFit="1" customWidth="1"/>
    <col min="32" max="32" width="13.28515625" customWidth="1"/>
    <col min="33" max="33" width="8.85546875" customWidth="1"/>
    <col min="34" max="34" width="6" customWidth="1"/>
    <col min="35" max="35" width="10.85546875" customWidth="1"/>
    <col min="36" max="36" width="7.5703125" customWidth="1"/>
    <col min="37" max="37" width="12.85546875" customWidth="1"/>
    <col min="38" max="38" width="14.42578125" bestFit="1" customWidth="1"/>
    <col min="39" max="39" width="14.85546875" bestFit="1" customWidth="1"/>
    <col min="40" max="40" width="9.5703125" customWidth="1"/>
    <col min="41" max="41" width="9.42578125" customWidth="1"/>
    <col min="42" max="42" width="12" customWidth="1"/>
    <col min="43" max="43" width="11.140625" customWidth="1"/>
    <col min="44" max="44" width="9.7109375" customWidth="1"/>
    <col min="45" max="45" width="7" customWidth="1"/>
    <col min="46" max="46" width="10.140625" customWidth="1"/>
    <col min="47" max="47" width="8.7109375" customWidth="1"/>
    <col min="48" max="48" width="7.28515625" customWidth="1"/>
    <col min="49" max="49" width="11.85546875" customWidth="1"/>
    <col min="50" max="50" width="10" customWidth="1"/>
    <col min="51" max="51" width="10.28515625" customWidth="1"/>
    <col min="52" max="52" width="7.42578125" customWidth="1"/>
    <col min="53" max="53" width="10.28515625" customWidth="1"/>
    <col min="54" max="54" width="6.7109375" customWidth="1"/>
    <col min="55" max="55" width="10" customWidth="1"/>
    <col min="56" max="56" width="18" customWidth="1"/>
    <col min="57" max="57" width="16.42578125" customWidth="1"/>
    <col min="58" max="58" width="6.140625" customWidth="1"/>
    <col min="59" max="59" width="6.85546875" customWidth="1"/>
    <col min="60" max="60" width="6.42578125" customWidth="1"/>
    <col min="61" max="61" width="18.85546875" customWidth="1"/>
    <col min="62" max="62" width="10.140625" bestFit="1" customWidth="1"/>
    <col min="63" max="63" width="7.28515625" customWidth="1"/>
    <col min="64" max="64" width="7.85546875" customWidth="1"/>
    <col min="65" max="65" width="10.85546875" bestFit="1" customWidth="1"/>
    <col min="66" max="66" width="11.7109375" bestFit="1" customWidth="1"/>
    <col min="67" max="67" width="8" customWidth="1"/>
    <col min="68" max="68" width="9.7109375" bestFit="1" customWidth="1"/>
    <col min="69" max="70" width="13.5703125" bestFit="1" customWidth="1"/>
    <col min="71" max="71" width="9.28515625" bestFit="1" customWidth="1"/>
    <col min="72" max="72" width="10.85546875" bestFit="1" customWidth="1"/>
    <col min="73" max="73" width="10.42578125" bestFit="1" customWidth="1"/>
    <col min="74" max="74" width="11.85546875" bestFit="1" customWidth="1"/>
    <col min="75" max="75" width="10.7109375" bestFit="1" customWidth="1"/>
    <col min="76" max="76" width="9" customWidth="1"/>
    <col min="77" max="77" width="8.5703125" customWidth="1"/>
    <col min="78" max="78" width="7.5703125" customWidth="1"/>
    <col min="79" max="79" width="10" bestFit="1" customWidth="1"/>
    <col min="80" max="80" width="9.42578125" bestFit="1" customWidth="1"/>
    <col min="81" max="81" width="8" customWidth="1"/>
    <col min="82" max="82" width="10" bestFit="1" customWidth="1"/>
    <col min="83" max="83" width="13.28515625" bestFit="1" customWidth="1"/>
    <col min="84" max="84" width="9.85546875" bestFit="1" customWidth="1"/>
    <col min="85" max="85" width="7.42578125" customWidth="1"/>
    <col min="86" max="86" width="7" customWidth="1"/>
    <col min="87" max="87" width="12.85546875" bestFit="1" customWidth="1"/>
    <col min="88" max="88" width="11.28515625" bestFit="1" customWidth="1"/>
  </cols>
  <sheetData>
    <row r="3" spans="1:88" s="65" customFormat="1" ht="25.5" customHeight="1">
      <c r="A3" s="64" t="s">
        <v>218</v>
      </c>
      <c r="B3" t="s">
        <v>234</v>
      </c>
      <c r="C3" s="67" t="s">
        <v>224</v>
      </c>
      <c r="D3" s="67" t="s">
        <v>225</v>
      </c>
      <c r="E3" s="67" t="s">
        <v>220</v>
      </c>
      <c r="F3" s="67" t="s">
        <v>221</v>
      </c>
      <c r="G3" s="67" t="s">
        <v>222</v>
      </c>
      <c r="H3" s="67" t="s">
        <v>223</v>
      </c>
      <c r="I3" t="s">
        <v>235</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c r="A4" s="62" t="s">
        <v>165</v>
      </c>
      <c r="B4" s="63">
        <v>2.7558369253822121</v>
      </c>
      <c r="C4" s="67">
        <v>0.40050702360914908</v>
      </c>
      <c r="D4" s="67">
        <v>0.23363031881301802</v>
      </c>
      <c r="E4" s="67">
        <v>6.2614051060666157E-2</v>
      </c>
      <c r="F4" s="67">
        <v>1.0616144947671172E-2</v>
      </c>
      <c r="G4" s="67">
        <v>0.51666666666666672</v>
      </c>
      <c r="H4" s="67">
        <v>5.0000000000000001E-3</v>
      </c>
      <c r="I4" s="63">
        <v>3</v>
      </c>
      <c r="J4"/>
      <c r="K4"/>
    </row>
    <row r="5" spans="1:88">
      <c r="A5" s="66" t="s">
        <v>166</v>
      </c>
      <c r="B5" s="63">
        <v>3.2921810699588478</v>
      </c>
      <c r="C5" s="67">
        <v>0.46091644204851751</v>
      </c>
      <c r="D5" s="67">
        <v>0.23083818915284626</v>
      </c>
      <c r="E5" s="67">
        <v>5.3787539220080678E-2</v>
      </c>
      <c r="F5" s="67">
        <v>1.1205737337516808E-2</v>
      </c>
      <c r="G5" s="67">
        <v>0.55000000000000004</v>
      </c>
      <c r="H5" s="67">
        <v>5.0000000000000001E-3</v>
      </c>
      <c r="I5" s="63">
        <v>3</v>
      </c>
      <c r="J5"/>
      <c r="K5"/>
    </row>
    <row r="6" spans="1:88">
      <c r="A6" s="66" t="s">
        <v>176</v>
      </c>
      <c r="B6" s="63">
        <v>0.12096077414895455</v>
      </c>
      <c r="C6" s="67">
        <v>0.49122807017543857</v>
      </c>
      <c r="D6" s="67">
        <v>0.27099664053751399</v>
      </c>
      <c r="E6" s="67">
        <v>6.4949608062709968E-2</v>
      </c>
      <c r="F6" s="67">
        <v>9.5184770436730123E-3</v>
      </c>
      <c r="G6" s="67">
        <v>0.55000000000000004</v>
      </c>
      <c r="H6" s="67">
        <v>5.0000000000000001E-3</v>
      </c>
      <c r="I6" s="63">
        <v>3</v>
      </c>
      <c r="J6"/>
      <c r="K6"/>
    </row>
    <row r="7" spans="1:88">
      <c r="A7" s="66" t="s">
        <v>186</v>
      </c>
      <c r="B7" s="63">
        <v>4.8543689320388346</v>
      </c>
      <c r="C7" s="67">
        <v>0.24937655860349128</v>
      </c>
      <c r="D7" s="67">
        <v>0.19905612674869375</v>
      </c>
      <c r="E7" s="67">
        <v>6.9105005899207816E-2</v>
      </c>
      <c r="F7" s="67">
        <v>1.1124220461823698E-2</v>
      </c>
      <c r="G7" s="67">
        <v>0.45</v>
      </c>
      <c r="H7" s="67">
        <v>5.0000000000000001E-3</v>
      </c>
      <c r="I7" s="63">
        <v>3</v>
      </c>
      <c r="J7"/>
      <c r="K7"/>
    </row>
    <row r="8" spans="1:88">
      <c r="A8" s="62" t="s">
        <v>81</v>
      </c>
      <c r="B8" s="63">
        <v>1.5347156893595504</v>
      </c>
      <c r="C8" s="67">
        <v>0.3886167814349219</v>
      </c>
      <c r="D8" s="67">
        <v>0.21679574150718281</v>
      </c>
      <c r="E8" s="67">
        <v>5.5460524021181221E-2</v>
      </c>
      <c r="F8" s="67">
        <v>6.3461200621735669E-3</v>
      </c>
      <c r="G8" s="67">
        <v>0.53500000000000003</v>
      </c>
      <c r="H8" s="67">
        <v>5.0000000000000018E-3</v>
      </c>
      <c r="I8" s="63">
        <v>2.9722222222222223</v>
      </c>
      <c r="J8"/>
      <c r="K8"/>
    </row>
    <row r="9" spans="1:88">
      <c r="A9" s="66" t="s">
        <v>82</v>
      </c>
      <c r="B9" s="63">
        <v>0.7050528789659225</v>
      </c>
      <c r="C9" s="67">
        <v>0.38489208633093525</v>
      </c>
      <c r="D9" s="67">
        <v>0.15226824457593688</v>
      </c>
      <c r="E9" s="67">
        <v>5.2268244575936887E-2</v>
      </c>
      <c r="F9" s="67">
        <v>9.270216962524655E-3</v>
      </c>
      <c r="G9" s="67">
        <v>0.65</v>
      </c>
      <c r="H9" s="67">
        <v>5.0000000000000001E-3</v>
      </c>
      <c r="I9" s="63">
        <v>3</v>
      </c>
      <c r="J9"/>
      <c r="K9"/>
    </row>
    <row r="10" spans="1:88">
      <c r="A10" s="66" t="s">
        <v>84</v>
      </c>
      <c r="B10" s="63">
        <v>7.0175438596491224</v>
      </c>
      <c r="C10" s="67">
        <v>0.35311572700296734</v>
      </c>
      <c r="D10" s="67">
        <v>8.7310366624525917E-2</v>
      </c>
      <c r="E10" s="67">
        <v>2.9393173198482933E-2</v>
      </c>
      <c r="F10" s="67">
        <v>6.7951959544879899E-3</v>
      </c>
      <c r="G10" s="67">
        <v>0.45</v>
      </c>
      <c r="H10" s="67">
        <v>5.0000000000000001E-3</v>
      </c>
      <c r="I10" s="63">
        <v>3</v>
      </c>
      <c r="J10"/>
      <c r="K10"/>
    </row>
    <row r="11" spans="1:88">
      <c r="A11" s="66" t="s">
        <v>89</v>
      </c>
      <c r="B11" s="63">
        <v>1.1695906432748537</v>
      </c>
      <c r="C11" s="67">
        <v>0.3363914373088685</v>
      </c>
      <c r="D11" s="67">
        <v>0.1591194968553459</v>
      </c>
      <c r="E11" s="67">
        <v>3.4198113207547169E-2</v>
      </c>
      <c r="F11" s="67">
        <v>5.3459119496855343E-3</v>
      </c>
      <c r="G11" s="67">
        <v>0.5</v>
      </c>
      <c r="H11" s="67">
        <v>5.0000000000000001E-3</v>
      </c>
      <c r="I11" s="63">
        <v>3</v>
      </c>
      <c r="J11"/>
      <c r="K11"/>
    </row>
    <row r="12" spans="1:88">
      <c r="A12" s="66" t="s">
        <v>93</v>
      </c>
      <c r="B12" s="63">
        <v>0.3058103975535168</v>
      </c>
      <c r="C12" s="67">
        <v>0.60847880299251866</v>
      </c>
      <c r="D12" s="67">
        <v>0.30222344221795222</v>
      </c>
      <c r="E12" s="67">
        <v>7.4938237716167991E-2</v>
      </c>
      <c r="F12" s="67">
        <v>1.8116936590721933E-2</v>
      </c>
      <c r="G12" s="67">
        <v>0.45</v>
      </c>
      <c r="H12" s="67">
        <v>5.0000000000000001E-3</v>
      </c>
      <c r="I12" s="63">
        <v>3</v>
      </c>
      <c r="J12"/>
      <c r="K12"/>
    </row>
    <row r="13" spans="1:88">
      <c r="A13" s="66" t="s">
        <v>95</v>
      </c>
      <c r="B13" s="63">
        <v>1.953125</v>
      </c>
      <c r="C13" s="67">
        <v>0.58196721311475408</v>
      </c>
      <c r="D13" s="67">
        <v>0.38313253012048193</v>
      </c>
      <c r="E13" s="67">
        <v>9.9397590361445784E-2</v>
      </c>
      <c r="F13" s="67">
        <v>1.8072289156626507E-3</v>
      </c>
      <c r="G13" s="67">
        <v>0.55000000000000004</v>
      </c>
      <c r="H13" s="67">
        <v>5.0000000000000001E-3</v>
      </c>
      <c r="I13" s="63">
        <v>3</v>
      </c>
      <c r="J13"/>
      <c r="K13"/>
    </row>
    <row r="14" spans="1:88">
      <c r="A14" s="66" t="s">
        <v>97</v>
      </c>
      <c r="B14" s="63">
        <v>0</v>
      </c>
      <c r="C14" s="67">
        <v>0.30351437699680511</v>
      </c>
      <c r="D14" s="67">
        <v>8.6222143615139718E-2</v>
      </c>
      <c r="E14" s="67">
        <v>4.2447824548991861E-2</v>
      </c>
      <c r="F14" s="67">
        <v>5.571276972055182E-3</v>
      </c>
      <c r="G14" s="67">
        <v>0.65</v>
      </c>
      <c r="H14" s="67">
        <v>5.0000000000000001E-3</v>
      </c>
      <c r="I14" s="63">
        <v>2.8333333333333335</v>
      </c>
      <c r="J14"/>
      <c r="K14"/>
    </row>
    <row r="15" spans="1:88">
      <c r="A15" s="66" t="s">
        <v>101</v>
      </c>
      <c r="B15" s="63">
        <v>0</v>
      </c>
      <c r="C15" s="67">
        <v>0.2937062937062937</v>
      </c>
      <c r="D15" s="67">
        <v>0.2238069116840373</v>
      </c>
      <c r="E15" s="67">
        <v>9.3801426220515627E-2</v>
      </c>
      <c r="F15" s="67">
        <v>1.3165112452002194E-2</v>
      </c>
      <c r="G15" s="67">
        <v>0.55000000000000004</v>
      </c>
      <c r="H15" s="67">
        <v>5.0000000000000001E-3</v>
      </c>
      <c r="I15" s="63">
        <v>3</v>
      </c>
      <c r="J15"/>
      <c r="K15"/>
    </row>
    <row r="16" spans="1:88">
      <c r="A16" s="66" t="s">
        <v>105</v>
      </c>
      <c r="B16" s="63">
        <v>0</v>
      </c>
      <c r="C16" s="67">
        <v>0.41849148418491483</v>
      </c>
      <c r="D16" s="67">
        <v>0.24081218274111676</v>
      </c>
      <c r="E16" s="67">
        <v>3.8375634517766495E-2</v>
      </c>
      <c r="F16" s="67">
        <v>3.248730964467005E-3</v>
      </c>
      <c r="G16" s="67">
        <v>0.55000000000000004</v>
      </c>
      <c r="H16" s="67">
        <v>5.0000000000000001E-3</v>
      </c>
      <c r="I16" s="63">
        <v>3</v>
      </c>
      <c r="J16"/>
      <c r="K16"/>
    </row>
    <row r="17" spans="1:11">
      <c r="A17" s="66" t="s">
        <v>107</v>
      </c>
      <c r="B17" s="63">
        <v>2.1798365122615802</v>
      </c>
      <c r="C17" s="67">
        <v>0.38047138047138046</v>
      </c>
      <c r="D17" s="67">
        <v>0.16930342384887839</v>
      </c>
      <c r="E17" s="67">
        <v>5.2656434474616293E-2</v>
      </c>
      <c r="F17" s="67">
        <v>2.1251475796930344E-3</v>
      </c>
      <c r="G17" s="67">
        <v>0.55000000000000004</v>
      </c>
      <c r="H17" s="67">
        <v>5.0000000000000001E-3</v>
      </c>
      <c r="I17" s="63">
        <v>2.8333333333333335</v>
      </c>
      <c r="J17"/>
      <c r="K17"/>
    </row>
    <row r="18" spans="1:11">
      <c r="A18" s="66" t="s">
        <v>109</v>
      </c>
      <c r="B18" s="63">
        <v>9.0775988286969262</v>
      </c>
      <c r="C18" s="67">
        <v>0.45454545454545453</v>
      </c>
      <c r="D18" s="67">
        <v>0.36300417246175243</v>
      </c>
      <c r="E18" s="67">
        <v>8.2058414464534074E-2</v>
      </c>
      <c r="F18" s="67">
        <v>2.4339360222531293E-2</v>
      </c>
      <c r="G18" s="67">
        <v>0.55000000000000004</v>
      </c>
      <c r="H18" s="67">
        <v>5.0000000000000001E-3</v>
      </c>
      <c r="I18" s="63">
        <v>3</v>
      </c>
      <c r="J18"/>
      <c r="K18"/>
    </row>
    <row r="19" spans="1:11">
      <c r="A19" s="66" t="s">
        <v>111</v>
      </c>
      <c r="B19" s="63">
        <v>3.0392156862745097</v>
      </c>
      <c r="C19" s="67">
        <v>0.35459183673469385</v>
      </c>
      <c r="D19" s="67">
        <v>0.25039619651347067</v>
      </c>
      <c r="E19" s="67">
        <v>4.6222926571579503E-2</v>
      </c>
      <c r="F19" s="67">
        <v>1.0036978341257264E-2</v>
      </c>
      <c r="G19" s="67">
        <v>0.55000000000000004</v>
      </c>
      <c r="H19" s="67">
        <v>5.0000000000000001E-3</v>
      </c>
      <c r="I19" s="63">
        <v>3</v>
      </c>
      <c r="J19"/>
      <c r="K19"/>
    </row>
    <row r="20" spans="1:11">
      <c r="A20" s="66" t="s">
        <v>119</v>
      </c>
      <c r="B20" s="63">
        <v>1.2636899747262005</v>
      </c>
      <c r="C20" s="67">
        <v>0.37563451776649748</v>
      </c>
      <c r="D20" s="67">
        <v>0.32622853759621079</v>
      </c>
      <c r="E20" s="67">
        <v>7.460035523978685E-2</v>
      </c>
      <c r="F20" s="67">
        <v>1.2433392539964476E-2</v>
      </c>
      <c r="G20" s="67">
        <v>0.55000000000000004</v>
      </c>
      <c r="H20" s="67">
        <v>5.0000000000000001E-3</v>
      </c>
      <c r="I20" s="63">
        <v>3</v>
      </c>
      <c r="J20"/>
      <c r="K20"/>
    </row>
    <row r="21" spans="1:11">
      <c r="A21" s="66" t="s">
        <v>121</v>
      </c>
      <c r="B21" s="63">
        <v>2.0038167938931295</v>
      </c>
      <c r="C21" s="67">
        <v>0.40281690140845072</v>
      </c>
      <c r="D21" s="67">
        <v>0.19482188762394417</v>
      </c>
      <c r="E21" s="67">
        <v>4.9026808666911496E-2</v>
      </c>
      <c r="F21" s="67">
        <v>3.4887991186191699E-3</v>
      </c>
      <c r="G21" s="67">
        <v>0.45</v>
      </c>
      <c r="H21" s="67">
        <v>5.0000000000000001E-3</v>
      </c>
      <c r="I21" s="63">
        <v>3</v>
      </c>
      <c r="J21"/>
      <c r="K21"/>
    </row>
    <row r="22" spans="1:11">
      <c r="A22" s="66" t="s">
        <v>126</v>
      </c>
      <c r="B22" s="63">
        <v>0.15037593984962408</v>
      </c>
      <c r="C22" s="67">
        <v>0.38532110091743121</v>
      </c>
      <c r="D22" s="67">
        <v>0.23903697334479793</v>
      </c>
      <c r="E22" s="67">
        <v>5.5889939810834052E-2</v>
      </c>
      <c r="F22" s="67">
        <v>1.2897678417884782E-3</v>
      </c>
      <c r="G22" s="67">
        <v>0.45</v>
      </c>
      <c r="H22" s="67">
        <v>5.0000000000000001E-3</v>
      </c>
      <c r="I22" s="63">
        <v>3</v>
      </c>
      <c r="J22"/>
      <c r="K22"/>
    </row>
    <row r="23" spans="1:11">
      <c r="A23" s="66" t="s">
        <v>137</v>
      </c>
      <c r="B23" s="63">
        <v>0.55066079295154191</v>
      </c>
      <c r="C23" s="67">
        <v>0.51219512195121952</v>
      </c>
      <c r="D23" s="67">
        <v>0.14219114219114218</v>
      </c>
      <c r="E23" s="67">
        <v>4.0719696969696968E-2</v>
      </c>
      <c r="F23" s="67">
        <v>5.90034965034965E-3</v>
      </c>
      <c r="G23" s="67">
        <v>0.45</v>
      </c>
      <c r="H23" s="67">
        <v>5.0000000000000001E-3</v>
      </c>
      <c r="I23" s="63">
        <v>3</v>
      </c>
      <c r="J23"/>
      <c r="K23"/>
    </row>
    <row r="24" spans="1:11">
      <c r="A24" s="66" t="s">
        <v>144</v>
      </c>
      <c r="B24" s="63">
        <v>0</v>
      </c>
      <c r="C24" s="67">
        <v>0.40101522842639592</v>
      </c>
      <c r="D24" s="67">
        <v>0.31578947368421051</v>
      </c>
      <c r="E24" s="67">
        <v>5.1017113335485954E-2</v>
      </c>
      <c r="F24" s="67">
        <v>1.9373587342589602E-3</v>
      </c>
      <c r="G24" s="67">
        <v>0.45</v>
      </c>
      <c r="H24" s="67">
        <v>5.0000000000000001E-3</v>
      </c>
      <c r="I24" s="63">
        <v>3</v>
      </c>
      <c r="J24"/>
      <c r="K24"/>
    </row>
    <row r="25" spans="1:11">
      <c r="A25" s="66" t="s">
        <v>157</v>
      </c>
      <c r="B25" s="63">
        <v>1.2315270935960592</v>
      </c>
      <c r="C25" s="67">
        <v>0.38129496402877699</v>
      </c>
      <c r="D25" s="67">
        <v>0.18973810796365581</v>
      </c>
      <c r="E25" s="67">
        <v>7.8567610903260282E-2</v>
      </c>
      <c r="F25" s="67">
        <v>5.8792089791555322E-3</v>
      </c>
      <c r="G25" s="67">
        <v>0.65</v>
      </c>
      <c r="H25" s="67">
        <v>5.0000000000000001E-3</v>
      </c>
      <c r="I25" s="63">
        <v>3</v>
      </c>
      <c r="J25"/>
      <c r="K25"/>
    </row>
    <row r="26" spans="1:11">
      <c r="A26" s="66" t="s">
        <v>160</v>
      </c>
      <c r="B26" s="63">
        <v>0.60240963855421692</v>
      </c>
      <c r="C26" s="67">
        <v>0.3731958762886598</v>
      </c>
      <c r="D26" s="67">
        <v>7.3123531309035622E-2</v>
      </c>
      <c r="E26" s="67">
        <v>3.37280560291204E-2</v>
      </c>
      <c r="F26" s="67">
        <v>7.2800995254112336E-3</v>
      </c>
      <c r="G26" s="67">
        <v>0.55000000000000004</v>
      </c>
      <c r="H26" s="67">
        <v>5.0000000000000001E-3</v>
      </c>
      <c r="I26" s="63">
        <v>3</v>
      </c>
      <c r="J26"/>
      <c r="K26"/>
    </row>
    <row r="27" spans="1:11">
      <c r="A27" s="66" t="s">
        <v>164</v>
      </c>
      <c r="B27" s="63">
        <v>1.4925373134328357</v>
      </c>
      <c r="C27" s="67">
        <v>0.24203821656050956</v>
      </c>
      <c r="D27" s="67">
        <v>0.24398165838746658</v>
      </c>
      <c r="E27" s="67">
        <v>5.6171188383645397E-2</v>
      </c>
      <c r="F27" s="67">
        <v>1.7195261750095529E-3</v>
      </c>
      <c r="G27" s="67">
        <v>0.55000000000000004</v>
      </c>
      <c r="H27" s="67">
        <v>5.0000000000000001E-3</v>
      </c>
      <c r="I27" s="63">
        <v>3</v>
      </c>
      <c r="J27"/>
      <c r="K27"/>
    </row>
    <row r="28" spans="1:11">
      <c r="A28" s="66" t="s">
        <v>169</v>
      </c>
      <c r="B28" s="63">
        <v>1.6167059616032333</v>
      </c>
      <c r="C28" s="67">
        <v>0.35540069686411152</v>
      </c>
      <c r="D28" s="67">
        <v>0.20408665681930083</v>
      </c>
      <c r="E28" s="67">
        <v>4.6774987690792712E-2</v>
      </c>
      <c r="F28" s="67">
        <v>1.4771048744460858E-3</v>
      </c>
      <c r="G28" s="67">
        <v>0.55000000000000004</v>
      </c>
      <c r="H28" s="67">
        <v>5.0000000000000001E-3</v>
      </c>
      <c r="I28" s="63">
        <v>2.8333333333333335</v>
      </c>
      <c r="J28"/>
      <c r="K28"/>
    </row>
    <row r="29" spans="1:11">
      <c r="A29" s="66" t="s">
        <v>178</v>
      </c>
      <c r="B29" s="63">
        <v>1.7573221757322177</v>
      </c>
      <c r="C29" s="67">
        <v>0.34545454545454546</v>
      </c>
      <c r="D29" s="67">
        <v>0.2408207343412527</v>
      </c>
      <c r="E29" s="67">
        <v>6.5874730021598271E-2</v>
      </c>
      <c r="F29" s="67">
        <v>7.1994240460763136E-4</v>
      </c>
      <c r="G29" s="67">
        <v>0.65</v>
      </c>
      <c r="H29" s="67">
        <v>5.0000000000000001E-3</v>
      </c>
      <c r="I29" s="63">
        <v>2.8333333333333335</v>
      </c>
      <c r="J29"/>
      <c r="K29"/>
    </row>
    <row r="30" spans="1:11">
      <c r="A30" s="66" t="s">
        <v>187</v>
      </c>
      <c r="B30" s="63">
        <v>0.77220077220077221</v>
      </c>
      <c r="C30" s="67">
        <v>0.2</v>
      </c>
      <c r="D30" s="67">
        <v>0.21863117870722434</v>
      </c>
      <c r="E30" s="67">
        <v>5.6273764258555133E-2</v>
      </c>
      <c r="F30" s="67">
        <v>3.8022813688212928E-3</v>
      </c>
      <c r="G30" s="67">
        <v>0.65</v>
      </c>
      <c r="H30" s="67">
        <v>5.0000000000000001E-3</v>
      </c>
      <c r="I30" s="63">
        <v>2.8333333333333335</v>
      </c>
      <c r="J30"/>
      <c r="K30"/>
    </row>
    <row r="31" spans="1:11">
      <c r="A31" s="66" t="s">
        <v>191</v>
      </c>
      <c r="B31" s="63">
        <v>0.64308681672025725</v>
      </c>
      <c r="C31" s="67">
        <v>0.26515151515151514</v>
      </c>
      <c r="D31" s="67">
        <v>0.22875816993464052</v>
      </c>
      <c r="E31" s="67">
        <v>6.8627450980392163E-2</v>
      </c>
      <c r="F31" s="67">
        <v>1.9607843137254902E-3</v>
      </c>
      <c r="G31" s="67">
        <v>0.45</v>
      </c>
      <c r="H31" s="67">
        <v>5.0000000000000001E-3</v>
      </c>
      <c r="I31" s="63">
        <v>3</v>
      </c>
      <c r="J31"/>
      <c r="K31"/>
    </row>
    <row r="32" spans="1:11">
      <c r="A32" s="66" t="s">
        <v>198</v>
      </c>
      <c r="B32" s="63">
        <v>2.640845070422535</v>
      </c>
      <c r="C32" s="67">
        <v>0.1596774193548387</v>
      </c>
      <c r="D32" s="67">
        <v>0.11756347686415024</v>
      </c>
      <c r="E32" s="67">
        <v>3.0765429048001482E-2</v>
      </c>
      <c r="F32" s="67">
        <v>4.633347748192994E-3</v>
      </c>
      <c r="G32" s="67">
        <v>0.45</v>
      </c>
      <c r="H32" s="67">
        <v>5.0000000000000001E-3</v>
      </c>
      <c r="I32" s="63">
        <v>3</v>
      </c>
      <c r="J32"/>
      <c r="K32"/>
    </row>
    <row r="33" spans="1:11">
      <c r="A33" s="66" t="s">
        <v>200</v>
      </c>
      <c r="B33" s="63">
        <v>1.062215477996965</v>
      </c>
      <c r="C33" s="67">
        <v>0.5580645161290323</v>
      </c>
      <c r="D33" s="67">
        <v>0.29006772009029347</v>
      </c>
      <c r="E33" s="67">
        <v>6.5838976674191127E-2</v>
      </c>
      <c r="F33" s="67">
        <v>3.3860045146726862E-3</v>
      </c>
      <c r="G33" s="67">
        <v>0.55000000000000004</v>
      </c>
      <c r="H33" s="67">
        <v>5.0000000000000001E-3</v>
      </c>
      <c r="I33" s="63">
        <v>3</v>
      </c>
      <c r="J33"/>
      <c r="K33"/>
    </row>
    <row r="34" spans="1:11">
      <c r="A34" s="66" t="s">
        <v>206</v>
      </c>
      <c r="B34" s="63">
        <v>1.1904761904761905</v>
      </c>
      <c r="C34" s="67">
        <v>0.56288659793814433</v>
      </c>
      <c r="D34" s="67">
        <v>0.25736620565243534</v>
      </c>
      <c r="E34" s="67">
        <v>5.6123471637602729E-2</v>
      </c>
      <c r="F34" s="67">
        <v>1.6035277610743637E-3</v>
      </c>
      <c r="G34" s="67">
        <v>0.45</v>
      </c>
      <c r="H34" s="67">
        <v>5.0000000000000001E-3</v>
      </c>
      <c r="I34" s="63">
        <v>3</v>
      </c>
      <c r="J34"/>
      <c r="K34"/>
    </row>
    <row r="35" spans="1:11">
      <c r="A35" s="66" t="s">
        <v>207</v>
      </c>
      <c r="B35" s="63">
        <v>1.1933174224343674</v>
      </c>
      <c r="C35" s="67">
        <v>0.54196642685851315</v>
      </c>
      <c r="D35" s="67">
        <v>0.31144250071694868</v>
      </c>
      <c r="E35" s="67">
        <v>6.9687410381416695E-2</v>
      </c>
      <c r="F35" s="67">
        <v>7.1694866647548034E-3</v>
      </c>
      <c r="G35" s="67">
        <v>0.55000000000000004</v>
      </c>
      <c r="H35" s="67">
        <v>5.0000000000000001E-3</v>
      </c>
      <c r="I35" s="63">
        <v>3</v>
      </c>
      <c r="J35"/>
      <c r="K35"/>
    </row>
    <row r="36" spans="1:11">
      <c r="A36" s="66" t="s">
        <v>208</v>
      </c>
      <c r="B36" s="63">
        <v>1.4401440144014401</v>
      </c>
      <c r="C36" s="67">
        <v>0.4732620320855615</v>
      </c>
      <c r="D36" s="67">
        <v>0.25294950448324682</v>
      </c>
      <c r="E36" s="67">
        <v>5.7102406795658332E-2</v>
      </c>
      <c r="F36" s="67">
        <v>1.3213780084945729E-2</v>
      </c>
      <c r="G36" s="67">
        <v>0.55000000000000004</v>
      </c>
      <c r="H36" s="67">
        <v>5.0000000000000001E-3</v>
      </c>
      <c r="I36" s="63">
        <v>3</v>
      </c>
      <c r="J36"/>
      <c r="K36"/>
    </row>
    <row r="37" spans="1:11">
      <c r="A37" s="66" t="s">
        <v>212</v>
      </c>
      <c r="B37" s="63">
        <v>0.8714596949891068</v>
      </c>
      <c r="C37" s="67">
        <v>0.45296167247386759</v>
      </c>
      <c r="D37" s="67">
        <v>0.20575461454940283</v>
      </c>
      <c r="E37" s="67">
        <v>4.5874049945711183E-2</v>
      </c>
      <c r="F37" s="67">
        <v>4.3431053203040176E-3</v>
      </c>
      <c r="G37" s="67">
        <v>0.45</v>
      </c>
      <c r="H37" s="67">
        <v>5.0000000000000001E-3</v>
      </c>
      <c r="I37" s="63">
        <v>3</v>
      </c>
      <c r="J37"/>
      <c r="K37"/>
    </row>
    <row r="38" spans="1:11">
      <c r="A38" s="66" t="s">
        <v>216</v>
      </c>
      <c r="B38" s="63">
        <v>0.11090573012939001</v>
      </c>
      <c r="C38" s="67">
        <v>0.2</v>
      </c>
      <c r="D38" s="67">
        <v>3.3921059697485011E-2</v>
      </c>
      <c r="E38" s="67">
        <v>1.5394254005191085E-2</v>
      </c>
      <c r="F38" s="67">
        <v>8.3236373400161108E-3</v>
      </c>
      <c r="G38" s="67">
        <v>0.65</v>
      </c>
      <c r="H38" s="67">
        <v>5.0000000000000001E-3</v>
      </c>
      <c r="I38" s="63">
        <v>3</v>
      </c>
      <c r="J38"/>
      <c r="K38"/>
    </row>
    <row r="39" spans="1:11">
      <c r="A39" s="62" t="s">
        <v>128</v>
      </c>
      <c r="B39" s="63">
        <v>0.76021368173565873</v>
      </c>
      <c r="C39" s="67">
        <v>0.35717183839490246</v>
      </c>
      <c r="D39" s="67">
        <v>0.31178260132856012</v>
      </c>
      <c r="E39" s="67">
        <v>7.5665506654671102E-2</v>
      </c>
      <c r="F39" s="67">
        <v>6.7439222280168132E-3</v>
      </c>
      <c r="G39" s="67">
        <v>0.5</v>
      </c>
      <c r="H39" s="67">
        <v>5.0000000000000001E-3</v>
      </c>
      <c r="I39" s="63">
        <v>3</v>
      </c>
      <c r="J39"/>
      <c r="K39"/>
    </row>
    <row r="40" spans="1:11">
      <c r="A40" s="66" t="s">
        <v>129</v>
      </c>
      <c r="B40" s="63">
        <v>1.7902813299232736</v>
      </c>
      <c r="C40" s="67">
        <v>0.64390243902439026</v>
      </c>
      <c r="D40" s="67">
        <v>0.39348171701112877</v>
      </c>
      <c r="E40" s="67">
        <v>9.3004769475357713E-2</v>
      </c>
      <c r="F40" s="67">
        <v>2.3847376788553257E-3</v>
      </c>
      <c r="G40" s="67">
        <v>0.45</v>
      </c>
      <c r="H40" s="67">
        <v>5.0000000000000001E-3</v>
      </c>
      <c r="I40" s="63">
        <v>3</v>
      </c>
      <c r="J40"/>
      <c r="K40"/>
    </row>
    <row r="41" spans="1:11">
      <c r="A41" s="66" t="s">
        <v>132</v>
      </c>
      <c r="B41" s="63">
        <v>0.27548209366391185</v>
      </c>
      <c r="C41" s="67">
        <v>0.26785714285714285</v>
      </c>
      <c r="D41" s="67">
        <v>0.41589958158995816</v>
      </c>
      <c r="E41" s="67">
        <v>8.117154811715481E-2</v>
      </c>
      <c r="F41" s="67">
        <v>1.2552301255230125E-2</v>
      </c>
      <c r="G41" s="67">
        <v>0.45</v>
      </c>
      <c r="H41" s="67">
        <v>5.0000000000000001E-3</v>
      </c>
      <c r="I41" s="63">
        <v>3</v>
      </c>
      <c r="J41"/>
      <c r="K41"/>
    </row>
    <row r="42" spans="1:11">
      <c r="A42" s="66" t="s">
        <v>133</v>
      </c>
      <c r="B42" s="63">
        <v>0.3886925795053004</v>
      </c>
      <c r="C42" s="67">
        <v>0.33098591549295775</v>
      </c>
      <c r="D42" s="67">
        <v>0.36128048780487804</v>
      </c>
      <c r="E42" s="67">
        <v>6.1483739837398375E-2</v>
      </c>
      <c r="F42" s="67">
        <v>1.0162601626016261E-3</v>
      </c>
      <c r="G42" s="67">
        <v>0.45</v>
      </c>
      <c r="H42" s="67">
        <v>5.0000000000000001E-3</v>
      </c>
      <c r="I42" s="63">
        <v>3</v>
      </c>
      <c r="J42"/>
      <c r="K42"/>
    </row>
    <row r="43" spans="1:11">
      <c r="A43" s="66" t="s">
        <v>136</v>
      </c>
      <c r="B43" s="63">
        <v>0.5946135012242042</v>
      </c>
      <c r="C43" s="67">
        <v>0.63124999999999998</v>
      </c>
      <c r="D43" s="67">
        <v>0.39729501267962808</v>
      </c>
      <c r="E43" s="67">
        <v>8.1994928148774307E-2</v>
      </c>
      <c r="F43" s="67">
        <v>1.3524936601859678E-2</v>
      </c>
      <c r="G43" s="67">
        <v>0.45</v>
      </c>
      <c r="H43" s="67">
        <v>5.0000000000000001E-3</v>
      </c>
      <c r="I43" s="63">
        <v>3</v>
      </c>
      <c r="J43"/>
      <c r="K43"/>
    </row>
    <row r="44" spans="1:11">
      <c r="A44" s="66" t="s">
        <v>195</v>
      </c>
      <c r="B44" s="63">
        <v>1.2006861063464835</v>
      </c>
      <c r="C44" s="67">
        <v>0.26903553299492383</v>
      </c>
      <c r="D44" s="67">
        <v>0.20591581342434584</v>
      </c>
      <c r="E44" s="67">
        <v>6.8259385665529013E-2</v>
      </c>
      <c r="F44" s="67">
        <v>6.4467197572999624E-3</v>
      </c>
      <c r="G44" s="67">
        <v>0.65</v>
      </c>
      <c r="H44" s="67">
        <v>5.0000000000000001E-3</v>
      </c>
      <c r="I44" s="63">
        <v>3</v>
      </c>
      <c r="J44"/>
      <c r="K44"/>
    </row>
    <row r="45" spans="1:11">
      <c r="A45" s="66" t="s">
        <v>203</v>
      </c>
      <c r="B45" s="63">
        <v>0.3115264797507788</v>
      </c>
      <c r="C45" s="67">
        <v>0</v>
      </c>
      <c r="D45" s="67">
        <v>9.682299546142209E-2</v>
      </c>
      <c r="E45" s="67">
        <v>6.8078668683812404E-2</v>
      </c>
      <c r="F45" s="67">
        <v>4.5385779122541605E-3</v>
      </c>
      <c r="G45" s="67">
        <v>0.55000000000000004</v>
      </c>
      <c r="H45" s="67">
        <v>5.0000000000000001E-3</v>
      </c>
      <c r="I45" s="63">
        <v>3</v>
      </c>
      <c r="J45"/>
      <c r="K45"/>
    </row>
    <row r="46" spans="1:11">
      <c r="A46" s="62" t="s">
        <v>86</v>
      </c>
      <c r="B46" s="63">
        <v>1.7492646189424053</v>
      </c>
      <c r="C46" s="67">
        <v>0.42062641083841312</v>
      </c>
      <c r="D46" s="67">
        <v>0.33013600588723135</v>
      </c>
      <c r="E46" s="67">
        <v>7.0730550356968055E-2</v>
      </c>
      <c r="F46" s="67">
        <v>5.0129180725766963E-3</v>
      </c>
      <c r="G46" s="67">
        <v>0.49545454545454548</v>
      </c>
      <c r="H46" s="67">
        <v>5.000000000000001E-3</v>
      </c>
      <c r="I46" s="63">
        <v>3</v>
      </c>
      <c r="J46"/>
      <c r="K46"/>
    </row>
    <row r="47" spans="1:11">
      <c r="A47" s="66" t="s">
        <v>87</v>
      </c>
      <c r="B47" s="63">
        <v>0</v>
      </c>
      <c r="C47" s="67">
        <v>0.41176470588235292</v>
      </c>
      <c r="D47" s="67">
        <v>0.31130493123113051</v>
      </c>
      <c r="E47" s="67">
        <v>5.6692385105669235E-2</v>
      </c>
      <c r="F47" s="67">
        <v>4.6964106004696408E-3</v>
      </c>
      <c r="G47" s="67">
        <v>0.45</v>
      </c>
      <c r="H47" s="67">
        <v>5.0000000000000001E-3</v>
      </c>
      <c r="I47" s="63">
        <v>3</v>
      </c>
      <c r="J47"/>
      <c r="K47"/>
    </row>
    <row r="48" spans="1:11">
      <c r="A48" s="66" t="s">
        <v>91</v>
      </c>
      <c r="B48" s="63">
        <v>0</v>
      </c>
      <c r="C48" s="67">
        <v>0.435546875</v>
      </c>
      <c r="D48" s="67">
        <v>0.3584368530020704</v>
      </c>
      <c r="E48" s="67">
        <v>6.8322981366459631E-2</v>
      </c>
      <c r="F48" s="67">
        <v>6.987577639751553E-3</v>
      </c>
      <c r="G48" s="67">
        <v>0.45</v>
      </c>
      <c r="H48" s="67">
        <v>5.0000000000000001E-3</v>
      </c>
      <c r="I48" s="63">
        <v>3</v>
      </c>
      <c r="J48"/>
      <c r="K48"/>
    </row>
    <row r="49" spans="1:11">
      <c r="A49" s="66" t="s">
        <v>115</v>
      </c>
      <c r="B49" s="63">
        <v>7.2952853598014888</v>
      </c>
      <c r="C49" s="67">
        <v>0.53374233128834359</v>
      </c>
      <c r="D49" s="67">
        <v>0.2950333580429948</v>
      </c>
      <c r="E49" s="67">
        <v>9.7108969607116388E-2</v>
      </c>
      <c r="F49" s="67">
        <v>8.1541882876204601E-3</v>
      </c>
      <c r="G49" s="67">
        <v>0.45</v>
      </c>
      <c r="H49" s="67">
        <v>5.0000000000000001E-3</v>
      </c>
      <c r="I49" s="63">
        <v>3</v>
      </c>
      <c r="J49"/>
      <c r="K49"/>
    </row>
    <row r="50" spans="1:11">
      <c r="A50" s="66" t="s">
        <v>116</v>
      </c>
      <c r="B50" s="63">
        <v>7.8549848942598182</v>
      </c>
      <c r="C50" s="67">
        <v>0.38461538461538464</v>
      </c>
      <c r="D50" s="67">
        <v>0.3161705551086082</v>
      </c>
      <c r="E50" s="67">
        <v>0.10539018503620273</v>
      </c>
      <c r="F50" s="67">
        <v>1.0458567980691875E-2</v>
      </c>
      <c r="G50" s="67">
        <v>0.45</v>
      </c>
      <c r="H50" s="67">
        <v>5.0000000000000001E-3</v>
      </c>
      <c r="I50" s="63">
        <v>3</v>
      </c>
      <c r="J50"/>
      <c r="K50"/>
    </row>
    <row r="51" spans="1:11">
      <c r="A51" s="66" t="s">
        <v>118</v>
      </c>
      <c r="B51" s="63">
        <v>0.41425020712510358</v>
      </c>
      <c r="C51" s="67">
        <v>0.27480916030534353</v>
      </c>
      <c r="D51" s="67">
        <v>0.24036639292482628</v>
      </c>
      <c r="E51" s="67">
        <v>6.4750473783954515E-2</v>
      </c>
      <c r="F51" s="67">
        <v>4.1061276058117499E-3</v>
      </c>
      <c r="G51" s="67">
        <v>0.45</v>
      </c>
      <c r="H51" s="67">
        <v>5.0000000000000001E-3</v>
      </c>
      <c r="I51" s="63">
        <v>3</v>
      </c>
      <c r="J51"/>
      <c r="K51"/>
    </row>
    <row r="52" spans="1:11">
      <c r="A52" s="66" t="s">
        <v>123</v>
      </c>
      <c r="B52" s="63">
        <v>2.067336089781453</v>
      </c>
      <c r="C52" s="67">
        <v>0.18965517241379309</v>
      </c>
      <c r="D52" s="67">
        <v>0.4140127388535032</v>
      </c>
      <c r="E52" s="67">
        <v>6.178343949044586E-2</v>
      </c>
      <c r="F52" s="67">
        <v>2.5477707006369425E-3</v>
      </c>
      <c r="G52" s="67">
        <v>0.55000000000000004</v>
      </c>
      <c r="H52" s="67">
        <v>5.0000000000000001E-3</v>
      </c>
      <c r="I52" s="63">
        <v>3</v>
      </c>
      <c r="J52"/>
      <c r="K52"/>
    </row>
    <row r="53" spans="1:11">
      <c r="A53" s="66" t="s">
        <v>139</v>
      </c>
      <c r="B53" s="63">
        <v>1.8587360594795539</v>
      </c>
      <c r="C53" s="67">
        <v>0.39226519337016574</v>
      </c>
      <c r="D53" s="67">
        <v>0.27796775769418663</v>
      </c>
      <c r="E53" s="67">
        <v>6.0576453346360526E-2</v>
      </c>
      <c r="F53" s="67">
        <v>8.3048363458720076E-3</v>
      </c>
      <c r="G53" s="67">
        <v>0.45</v>
      </c>
      <c r="H53" s="67">
        <v>5.0000000000000001E-3</v>
      </c>
      <c r="I53" s="63">
        <v>3</v>
      </c>
      <c r="J53"/>
      <c r="K53"/>
    </row>
    <row r="54" spans="1:11">
      <c r="A54" s="66" t="s">
        <v>140</v>
      </c>
      <c r="B54" s="63">
        <v>2.5839793281653747</v>
      </c>
      <c r="C54" s="67">
        <v>0.43700787401574803</v>
      </c>
      <c r="D54" s="67">
        <v>0.25968992248062017</v>
      </c>
      <c r="E54" s="67">
        <v>7.6356589147286824E-2</v>
      </c>
      <c r="F54" s="67">
        <v>1.5503875968992248E-3</v>
      </c>
      <c r="G54" s="67">
        <v>0.45</v>
      </c>
      <c r="H54" s="67">
        <v>5.0000000000000001E-3</v>
      </c>
      <c r="I54" s="63">
        <v>3</v>
      </c>
      <c r="J54"/>
      <c r="K54"/>
    </row>
    <row r="55" spans="1:11">
      <c r="A55" s="66" t="s">
        <v>141</v>
      </c>
      <c r="B55" s="63">
        <v>0.16207455429497569</v>
      </c>
      <c r="C55" s="67">
        <v>0.37404580152671757</v>
      </c>
      <c r="D55" s="67">
        <v>0.27562824092540883</v>
      </c>
      <c r="E55" s="67">
        <v>6.5017949740725972E-2</v>
      </c>
      <c r="F55" s="67">
        <v>2.7921818907060232E-3</v>
      </c>
      <c r="G55" s="67">
        <v>0.45</v>
      </c>
      <c r="H55" s="67">
        <v>5.0000000000000001E-3</v>
      </c>
      <c r="I55" s="63">
        <v>3</v>
      </c>
      <c r="J55"/>
      <c r="K55"/>
    </row>
    <row r="56" spans="1:11">
      <c r="A56" s="66" t="s">
        <v>168</v>
      </c>
      <c r="B56" s="63">
        <v>1.3215859030837005</v>
      </c>
      <c r="C56" s="67">
        <v>0.5527426160337553</v>
      </c>
      <c r="D56" s="67">
        <v>0.33277777777777778</v>
      </c>
      <c r="E56" s="67">
        <v>8.9444444444444438E-2</v>
      </c>
      <c r="F56" s="67">
        <v>9.4444444444444445E-3</v>
      </c>
      <c r="G56" s="67">
        <v>0.65</v>
      </c>
      <c r="H56" s="67">
        <v>5.0000000000000001E-3</v>
      </c>
      <c r="I56" s="63">
        <v>3</v>
      </c>
      <c r="J56"/>
      <c r="K56"/>
    </row>
    <row r="57" spans="1:11">
      <c r="A57" s="66" t="s">
        <v>172</v>
      </c>
      <c r="B57" s="63">
        <v>2.276707530647986</v>
      </c>
      <c r="C57" s="67">
        <v>0.50222222222222224</v>
      </c>
      <c r="D57" s="67">
        <v>0.39343163538873993</v>
      </c>
      <c r="E57" s="67">
        <v>5.7640750670241284E-2</v>
      </c>
      <c r="F57" s="67">
        <v>2.0107238605898124E-3</v>
      </c>
      <c r="G57" s="67">
        <v>0.65</v>
      </c>
      <c r="H57" s="67">
        <v>5.0000000000000001E-3</v>
      </c>
      <c r="I57" s="63">
        <v>3</v>
      </c>
      <c r="J57"/>
      <c r="K57"/>
    </row>
    <row r="58" spans="1:11">
      <c r="A58" s="66" t="s">
        <v>173</v>
      </c>
      <c r="B58" s="63">
        <v>0.35398230088495575</v>
      </c>
      <c r="C58" s="67">
        <v>0.53521126760563376</v>
      </c>
      <c r="D58" s="67">
        <v>0.44237485448195574</v>
      </c>
      <c r="E58" s="67">
        <v>7.5669383003492435E-2</v>
      </c>
      <c r="F58" s="67">
        <v>2.3282887077997671E-3</v>
      </c>
      <c r="G58" s="67">
        <v>0.45</v>
      </c>
      <c r="H58" s="67">
        <v>5.0000000000000001E-3</v>
      </c>
      <c r="I58" s="63">
        <v>3</v>
      </c>
      <c r="J58"/>
      <c r="K58"/>
    </row>
    <row r="59" spans="1:11">
      <c r="A59" s="66" t="s">
        <v>174</v>
      </c>
      <c r="B59" s="63">
        <v>6.2787136294027563</v>
      </c>
      <c r="C59" s="67">
        <v>0.3322314049586777</v>
      </c>
      <c r="D59" s="67">
        <v>0.41664464993394978</v>
      </c>
      <c r="E59" s="67">
        <v>6.3143989431968292E-2</v>
      </c>
      <c r="F59" s="67">
        <v>3.6988110964332895E-3</v>
      </c>
      <c r="G59" s="67">
        <v>0.45</v>
      </c>
      <c r="H59" s="67">
        <v>5.0000000000000001E-3</v>
      </c>
      <c r="I59" s="63">
        <v>3</v>
      </c>
      <c r="J59"/>
      <c r="K59"/>
    </row>
    <row r="60" spans="1:11">
      <c r="A60" s="66" t="s">
        <v>167</v>
      </c>
      <c r="B60" s="63">
        <v>0.2288329519450801</v>
      </c>
      <c r="C60" s="67">
        <v>0</v>
      </c>
      <c r="D60" s="67">
        <v>0.18066337332392379</v>
      </c>
      <c r="E60" s="67">
        <v>8.6097388849682432E-2</v>
      </c>
      <c r="F60" s="67">
        <v>1.4114326040931546E-3</v>
      </c>
      <c r="G60" s="67">
        <v>0.45</v>
      </c>
      <c r="H60" s="67">
        <v>5.0000000000000001E-3</v>
      </c>
      <c r="I60" s="63">
        <v>3</v>
      </c>
      <c r="J60"/>
      <c r="K60"/>
    </row>
    <row r="61" spans="1:11">
      <c r="A61" s="66" t="s">
        <v>181</v>
      </c>
      <c r="B61" s="63">
        <v>0.47449584816132861</v>
      </c>
      <c r="C61" s="67">
        <v>0.84905660377358494</v>
      </c>
      <c r="D61" s="67">
        <v>0.39774153074027602</v>
      </c>
      <c r="E61" s="67">
        <v>7.6537013801756593E-2</v>
      </c>
      <c r="F61" s="67">
        <v>2.509410288582183E-3</v>
      </c>
      <c r="G61" s="67">
        <v>0.65</v>
      </c>
      <c r="H61" s="67">
        <v>5.0000000000000001E-3</v>
      </c>
      <c r="I61" s="63">
        <v>3</v>
      </c>
      <c r="J61"/>
      <c r="K61"/>
    </row>
    <row r="62" spans="1:11">
      <c r="A62" s="66" t="s">
        <v>188</v>
      </c>
      <c r="B62" s="63">
        <v>0</v>
      </c>
      <c r="C62" s="67">
        <v>0.3510204081632653</v>
      </c>
      <c r="D62" s="67">
        <v>0.31224018475750576</v>
      </c>
      <c r="E62" s="67">
        <v>7.6212471131639717E-2</v>
      </c>
      <c r="F62" s="67">
        <v>7.3903002309468821E-3</v>
      </c>
      <c r="G62" s="67">
        <v>0.45</v>
      </c>
      <c r="H62" s="67">
        <v>5.0000000000000001E-3</v>
      </c>
      <c r="I62" s="63">
        <v>3</v>
      </c>
      <c r="J62"/>
      <c r="K62"/>
    </row>
    <row r="63" spans="1:11">
      <c r="A63" s="66" t="s">
        <v>189</v>
      </c>
      <c r="B63" s="63">
        <v>2.5139664804469275</v>
      </c>
      <c r="C63" s="67">
        <v>0.57761732851985559</v>
      </c>
      <c r="D63" s="67">
        <v>0.25939106366152631</v>
      </c>
      <c r="E63" s="67">
        <v>7.8291814946619215E-2</v>
      </c>
      <c r="F63" s="67">
        <v>1.9770660340055358E-3</v>
      </c>
      <c r="G63" s="67">
        <v>0.45</v>
      </c>
      <c r="H63" s="67">
        <v>5.0000000000000001E-3</v>
      </c>
      <c r="I63" s="63">
        <v>3</v>
      </c>
      <c r="J63"/>
      <c r="K63"/>
    </row>
    <row r="64" spans="1:11">
      <c r="A64" s="66" t="s">
        <v>194</v>
      </c>
      <c r="B64" s="63">
        <v>0.2510460251046025</v>
      </c>
      <c r="C64" s="67">
        <v>0.63984674329501912</v>
      </c>
      <c r="D64" s="67">
        <v>0.44050632911392407</v>
      </c>
      <c r="E64" s="67">
        <v>7.6582278481012664E-2</v>
      </c>
      <c r="F64" s="67">
        <v>1.2658227848101266E-2</v>
      </c>
      <c r="G64" s="67">
        <v>0.45</v>
      </c>
      <c r="H64" s="67">
        <v>5.0000000000000001E-3</v>
      </c>
      <c r="I64" s="63">
        <v>3</v>
      </c>
      <c r="J64"/>
      <c r="K64"/>
    </row>
    <row r="65" spans="1:11">
      <c r="A65" s="66" t="s">
        <v>197</v>
      </c>
      <c r="B65" s="63">
        <v>0.90909090909090906</v>
      </c>
      <c r="C65" s="67">
        <v>0.27605633802816903</v>
      </c>
      <c r="D65" s="67">
        <v>0.36315417256011318</v>
      </c>
      <c r="E65" s="67">
        <v>4.6322489391796319E-2</v>
      </c>
      <c r="F65" s="67">
        <v>3.5360678925035362E-4</v>
      </c>
      <c r="G65" s="67">
        <v>0.65</v>
      </c>
      <c r="H65" s="67">
        <v>5.0000000000000001E-3</v>
      </c>
      <c r="I65" s="63">
        <v>3</v>
      </c>
      <c r="J65"/>
      <c r="K65"/>
    </row>
    <row r="66" spans="1:11">
      <c r="A66" s="66" t="s">
        <v>205</v>
      </c>
      <c r="B66" s="63">
        <v>0.72737852778585976</v>
      </c>
      <c r="C66" s="67">
        <v>0.57846153846153847</v>
      </c>
      <c r="D66" s="67">
        <v>0.40919980833732633</v>
      </c>
      <c r="E66" s="67">
        <v>7.6665069477719214E-2</v>
      </c>
      <c r="F66" s="67">
        <v>1.9166267369429804E-3</v>
      </c>
      <c r="G66" s="67">
        <v>0.45</v>
      </c>
      <c r="H66" s="67">
        <v>5.0000000000000001E-3</v>
      </c>
      <c r="I66" s="63">
        <v>3</v>
      </c>
      <c r="J66"/>
      <c r="K66"/>
    </row>
    <row r="67" spans="1:11">
      <c r="A67" s="66" t="s">
        <v>209</v>
      </c>
      <c r="B67" s="63">
        <v>0.37546933667083854</v>
      </c>
      <c r="C67" s="67">
        <v>0.34482758620689657</v>
      </c>
      <c r="D67" s="67">
        <v>0.27390243902439027</v>
      </c>
      <c r="E67" s="67">
        <v>3.2926829268292684E-2</v>
      </c>
      <c r="F67" s="67">
        <v>9.0243902439024384E-3</v>
      </c>
      <c r="G67" s="67">
        <v>0.45</v>
      </c>
      <c r="H67" s="67">
        <v>5.0000000000000001E-3</v>
      </c>
      <c r="I67" s="63">
        <v>3</v>
      </c>
      <c r="J67"/>
      <c r="K67"/>
    </row>
    <row r="68" spans="1:11">
      <c r="A68" s="66" t="s">
        <v>213</v>
      </c>
      <c r="B68" s="63">
        <v>0.53590568060021437</v>
      </c>
      <c r="C68" s="67">
        <v>0.2810344827586207</v>
      </c>
      <c r="D68" s="67">
        <v>0.29235356015433184</v>
      </c>
      <c r="E68" s="67">
        <v>6.4538758330410381E-2</v>
      </c>
      <c r="F68" s="67">
        <v>5.962820063135742E-3</v>
      </c>
      <c r="G68" s="67">
        <v>0.55000000000000004</v>
      </c>
      <c r="H68" s="67">
        <v>5.0000000000000001E-3</v>
      </c>
      <c r="I68" s="63">
        <v>3</v>
      </c>
      <c r="J68"/>
      <c r="K68"/>
    </row>
    <row r="69" spans="1:11">
      <c r="A69" s="62" t="s">
        <v>73</v>
      </c>
      <c r="B69" s="63">
        <v>2.5609451219651778</v>
      </c>
      <c r="C69" s="67">
        <v>0.20812907737331726</v>
      </c>
      <c r="D69" s="67">
        <v>0.12402998903321823</v>
      </c>
      <c r="E69" s="67">
        <v>7.3685298202180019E-2</v>
      </c>
      <c r="F69" s="67">
        <v>1.2878153313061677E-2</v>
      </c>
      <c r="G69" s="67">
        <v>0.61000000000000032</v>
      </c>
      <c r="H69" s="67">
        <v>5.000000000000001E-3</v>
      </c>
      <c r="I69" s="63">
        <v>2.9733333333333336</v>
      </c>
      <c r="J69"/>
      <c r="K69"/>
    </row>
    <row r="70" spans="1:11">
      <c r="A70" s="66" t="s">
        <v>74</v>
      </c>
      <c r="B70" s="63">
        <v>5.8823529411764701</v>
      </c>
      <c r="C70" s="67">
        <v>9.0909090909090912E-2</v>
      </c>
      <c r="D70" s="67">
        <v>9.7686375321336755E-2</v>
      </c>
      <c r="E70" s="67">
        <v>0.11953727506426735</v>
      </c>
      <c r="F70" s="67">
        <v>5.1413881748071976E-3</v>
      </c>
      <c r="G70" s="67">
        <v>0.65</v>
      </c>
      <c r="H70" s="67">
        <v>5.0000000000000001E-3</v>
      </c>
      <c r="I70" s="63">
        <v>3</v>
      </c>
      <c r="J70"/>
      <c r="K70"/>
    </row>
    <row r="71" spans="1:11">
      <c r="A71" s="66" t="s">
        <v>99</v>
      </c>
      <c r="B71" s="63">
        <v>10</v>
      </c>
      <c r="C71" s="67">
        <v>0.21370967741935484</v>
      </c>
      <c r="D71" s="67">
        <v>0.13578869047619047</v>
      </c>
      <c r="E71" s="67">
        <v>5.3385416666666664E-2</v>
      </c>
      <c r="F71" s="67">
        <v>2.7901785714285715E-3</v>
      </c>
      <c r="G71" s="67">
        <v>0.65</v>
      </c>
      <c r="H71" s="67">
        <v>5.0000000000000001E-3</v>
      </c>
      <c r="I71" s="63">
        <v>2.8333333333333335</v>
      </c>
      <c r="J71"/>
      <c r="K71"/>
    </row>
    <row r="72" spans="1:11">
      <c r="A72" s="66" t="s">
        <v>103</v>
      </c>
      <c r="B72" s="63">
        <v>4.3381535038932144</v>
      </c>
      <c r="C72" s="67">
        <v>0.30379746835443039</v>
      </c>
      <c r="D72" s="67">
        <v>0.18776671408250356</v>
      </c>
      <c r="E72" s="67">
        <v>3.9422881528144688E-2</v>
      </c>
      <c r="F72" s="67">
        <v>1.1583011583011582E-2</v>
      </c>
      <c r="G72" s="67">
        <v>0.65</v>
      </c>
      <c r="H72" s="67">
        <v>5.0000000000000001E-3</v>
      </c>
      <c r="I72" s="63">
        <v>3</v>
      </c>
      <c r="J72"/>
      <c r="K72"/>
    </row>
    <row r="73" spans="1:11">
      <c r="A73" s="66" t="s">
        <v>113</v>
      </c>
      <c r="B73" s="63">
        <v>3.2846715328467155</v>
      </c>
      <c r="C73" s="67">
        <v>0.23853211009174313</v>
      </c>
      <c r="D73" s="67">
        <v>7.4581430745814303E-2</v>
      </c>
      <c r="E73" s="67">
        <v>1.4350945857795172E-2</v>
      </c>
      <c r="F73" s="67">
        <v>1.1524244400956729E-2</v>
      </c>
      <c r="G73" s="67">
        <v>0.65</v>
      </c>
      <c r="H73" s="67">
        <v>5.0000000000000001E-3</v>
      </c>
      <c r="I73" s="63">
        <v>3</v>
      </c>
      <c r="J73"/>
      <c r="K73"/>
    </row>
    <row r="74" spans="1:11">
      <c r="A74" s="66" t="s">
        <v>124</v>
      </c>
      <c r="B74" s="63">
        <v>0.52631578947368418</v>
      </c>
      <c r="C74" s="67">
        <v>0.17134831460674158</v>
      </c>
      <c r="D74" s="67">
        <v>0.2314499659632403</v>
      </c>
      <c r="E74" s="67">
        <v>5.8770138416156116E-2</v>
      </c>
      <c r="F74" s="67">
        <v>5.6727932834127522E-3</v>
      </c>
      <c r="G74" s="67">
        <v>0.65</v>
      </c>
      <c r="H74" s="67">
        <v>5.0000000000000001E-3</v>
      </c>
      <c r="I74" s="63">
        <v>2.8333333333333335</v>
      </c>
      <c r="J74"/>
      <c r="K74"/>
    </row>
    <row r="75" spans="1:11">
      <c r="A75" s="66" t="s">
        <v>130</v>
      </c>
      <c r="B75" s="63">
        <v>2.0295202952029521</v>
      </c>
      <c r="C75" s="67">
        <v>0.125</v>
      </c>
      <c r="D75" s="67">
        <v>3.4834324553950725E-2</v>
      </c>
      <c r="E75" s="67">
        <v>1.4443500424808835E-2</v>
      </c>
      <c r="F75" s="67">
        <v>1.8691588785046728E-2</v>
      </c>
      <c r="G75" s="67">
        <v>0.55000000000000004</v>
      </c>
      <c r="H75" s="67">
        <v>5.0000000000000001E-3</v>
      </c>
      <c r="I75" s="63">
        <v>3</v>
      </c>
      <c r="J75"/>
      <c r="K75"/>
    </row>
    <row r="76" spans="1:11">
      <c r="A76" s="66" t="s">
        <v>134</v>
      </c>
      <c r="B76" s="63">
        <v>0.16155088852988692</v>
      </c>
      <c r="C76" s="67">
        <v>0.83333333333333337</v>
      </c>
      <c r="D76" s="67">
        <v>2.092511013215859E-2</v>
      </c>
      <c r="E76" s="67">
        <v>4.9559471365638763E-2</v>
      </c>
      <c r="F76" s="67">
        <v>8.8105726872246704E-3</v>
      </c>
      <c r="G76" s="67">
        <v>0.55000000000000004</v>
      </c>
      <c r="H76" s="67">
        <v>5.0000000000000001E-3</v>
      </c>
      <c r="I76" s="63">
        <v>2.8333333333333335</v>
      </c>
      <c r="J76"/>
      <c r="K76"/>
    </row>
    <row r="77" spans="1:11">
      <c r="A77" s="66" t="s">
        <v>142</v>
      </c>
      <c r="B77" s="63">
        <v>1.3157894736842104</v>
      </c>
      <c r="C77" s="67">
        <v>0.30421686746987953</v>
      </c>
      <c r="D77" s="67">
        <v>0.19612338474364319</v>
      </c>
      <c r="E77" s="67">
        <v>5.7732388495206337E-2</v>
      </c>
      <c r="F77" s="67">
        <v>8.3368070029178828E-3</v>
      </c>
      <c r="G77" s="67">
        <v>0.65</v>
      </c>
      <c r="H77" s="67">
        <v>5.0000000000000001E-3</v>
      </c>
      <c r="I77" s="63">
        <v>3</v>
      </c>
      <c r="J77"/>
      <c r="K77"/>
    </row>
    <row r="78" spans="1:11">
      <c r="A78" s="66" t="s">
        <v>145</v>
      </c>
      <c r="B78" s="63">
        <v>7.4001947419668941</v>
      </c>
      <c r="C78" s="67">
        <v>0.18478260869565216</v>
      </c>
      <c r="D78" s="67">
        <v>0.14036003130707017</v>
      </c>
      <c r="E78" s="67">
        <v>6.757109313853378E-2</v>
      </c>
      <c r="F78" s="67">
        <v>7.5658752935037826E-3</v>
      </c>
      <c r="G78" s="67">
        <v>0.65</v>
      </c>
      <c r="H78" s="67">
        <v>5.0000000000000001E-3</v>
      </c>
      <c r="I78" s="63">
        <v>3</v>
      </c>
      <c r="J78"/>
      <c r="K78"/>
    </row>
    <row r="79" spans="1:11">
      <c r="A79" s="66" t="s">
        <v>147</v>
      </c>
      <c r="B79" s="63">
        <v>0.52301255230125521</v>
      </c>
      <c r="C79" s="67">
        <v>0.39832869080779942</v>
      </c>
      <c r="D79" s="67">
        <v>0.15109398651438008</v>
      </c>
      <c r="E79" s="67">
        <v>5.5180955002064123E-2</v>
      </c>
      <c r="F79" s="67">
        <v>9.2197605614421363E-3</v>
      </c>
      <c r="G79" s="67">
        <v>0.65</v>
      </c>
      <c r="H79" s="67">
        <v>5.0000000000000001E-3</v>
      </c>
      <c r="I79" s="63">
        <v>3</v>
      </c>
      <c r="J79"/>
      <c r="K79"/>
    </row>
    <row r="80" spans="1:11">
      <c r="A80" s="66" t="s">
        <v>149</v>
      </c>
      <c r="B80" s="63">
        <v>2.9673590504451042</v>
      </c>
      <c r="C80" s="67">
        <v>0</v>
      </c>
      <c r="D80" s="67">
        <v>8.0291970802919707E-2</v>
      </c>
      <c r="E80" s="67">
        <v>4.3795620437956206E-2</v>
      </c>
      <c r="F80" s="67">
        <v>2.9197080291970802E-2</v>
      </c>
      <c r="G80" s="67">
        <v>0.55000000000000004</v>
      </c>
      <c r="H80" s="67">
        <v>5.0000000000000001E-3</v>
      </c>
      <c r="I80" s="63">
        <v>2.8333333333333335</v>
      </c>
      <c r="J80"/>
      <c r="K80"/>
    </row>
    <row r="81" spans="1:11">
      <c r="A81" s="66" t="s">
        <v>151</v>
      </c>
      <c r="B81" s="63">
        <v>0.67796610169491522</v>
      </c>
      <c r="C81" s="67">
        <v>2.3809523809523808E-2</v>
      </c>
      <c r="D81" s="67">
        <v>3.2693223297889221E-2</v>
      </c>
      <c r="E81" s="67">
        <v>9.6810030153943825E-3</v>
      </c>
      <c r="F81" s="67">
        <v>4.126329154102523E-3</v>
      </c>
      <c r="G81" s="67">
        <v>0.65</v>
      </c>
      <c r="H81" s="67">
        <v>5.0000000000000001E-3</v>
      </c>
      <c r="I81" s="63">
        <v>3</v>
      </c>
      <c r="J81"/>
      <c r="K81"/>
    </row>
    <row r="82" spans="1:11">
      <c r="A82" s="66" t="s">
        <v>153</v>
      </c>
      <c r="B82" s="63">
        <v>0.99009900990099009</v>
      </c>
      <c r="C82" s="67">
        <v>0.40206185567010311</v>
      </c>
      <c r="D82" s="67">
        <v>6.2351072279586972E-2</v>
      </c>
      <c r="E82" s="67">
        <v>2.3828435266084195E-2</v>
      </c>
      <c r="F82" s="67">
        <v>7.3471008737092929E-3</v>
      </c>
      <c r="G82" s="67">
        <v>0.65</v>
      </c>
      <c r="H82" s="67">
        <v>5.0000000000000001E-3</v>
      </c>
      <c r="I82" s="63">
        <v>3</v>
      </c>
      <c r="J82"/>
      <c r="K82"/>
    </row>
    <row r="83" spans="1:11">
      <c r="A83" s="66" t="s">
        <v>155</v>
      </c>
      <c r="B83" s="63">
        <v>0</v>
      </c>
      <c r="C83" s="67">
        <v>0.28985507246376813</v>
      </c>
      <c r="D83" s="67">
        <v>0.16916299559471365</v>
      </c>
      <c r="E83" s="67">
        <v>6.7841409691629953E-2</v>
      </c>
      <c r="F83" s="67">
        <v>1.8502202643171806E-2</v>
      </c>
      <c r="G83" s="67">
        <v>0.55000000000000004</v>
      </c>
      <c r="H83" s="67">
        <v>5.0000000000000001E-3</v>
      </c>
      <c r="I83" s="63">
        <v>3</v>
      </c>
      <c r="J83"/>
      <c r="K83"/>
    </row>
    <row r="84" spans="1:11">
      <c r="A84" s="66" t="s">
        <v>158</v>
      </c>
      <c r="B84" s="63">
        <v>2.0683453237410072</v>
      </c>
      <c r="C84" s="67">
        <v>0</v>
      </c>
      <c r="D84" s="67">
        <v>0</v>
      </c>
      <c r="E84" s="67">
        <v>7.3619631901840496E-2</v>
      </c>
      <c r="F84" s="67">
        <v>1.8404907975460124E-2</v>
      </c>
      <c r="G84" s="67">
        <v>0.55000000000000004</v>
      </c>
      <c r="H84" s="67">
        <v>5.0000000000000001E-3</v>
      </c>
      <c r="I84" s="63">
        <v>2.8333333333333335</v>
      </c>
      <c r="J84"/>
      <c r="K84"/>
    </row>
    <row r="85" spans="1:11">
      <c r="A85" s="66" t="s">
        <v>162</v>
      </c>
      <c r="B85" s="63">
        <v>7.2796934865900385</v>
      </c>
      <c r="C85" s="67">
        <v>0.39455782312925169</v>
      </c>
      <c r="D85" s="67">
        <v>0.13791461672750358</v>
      </c>
      <c r="E85" s="67">
        <v>4.0152356768766863E-2</v>
      </c>
      <c r="F85" s="67">
        <v>8.7287732106014915E-3</v>
      </c>
      <c r="G85" s="67">
        <v>0.55000000000000004</v>
      </c>
      <c r="H85" s="67">
        <v>5.0000000000000001E-3</v>
      </c>
      <c r="I85" s="63">
        <v>3</v>
      </c>
      <c r="J85"/>
      <c r="K85"/>
    </row>
    <row r="86" spans="1:11">
      <c r="A86" s="66" t="s">
        <v>170</v>
      </c>
      <c r="B86" s="63">
        <v>0.79207920792079212</v>
      </c>
      <c r="C86" s="67">
        <v>7.1856287425149698E-2</v>
      </c>
      <c r="D86" s="67">
        <v>0.19241088539670373</v>
      </c>
      <c r="E86" s="67">
        <v>3.9287083173629743E-2</v>
      </c>
      <c r="F86" s="67">
        <v>3.641241855116903E-3</v>
      </c>
      <c r="G86" s="67">
        <v>0.65</v>
      </c>
      <c r="H86" s="67">
        <v>5.0000000000000001E-3</v>
      </c>
      <c r="I86" s="63">
        <v>3</v>
      </c>
      <c r="J86"/>
      <c r="K86"/>
    </row>
    <row r="87" spans="1:11">
      <c r="A87" s="66" t="s">
        <v>175</v>
      </c>
      <c r="B87" s="63">
        <v>0.23752969121140144</v>
      </c>
      <c r="C87" s="67">
        <v>0.20646766169154229</v>
      </c>
      <c r="D87" s="67">
        <v>0.2399447949526814</v>
      </c>
      <c r="E87" s="67">
        <v>5.1853312302839114E-2</v>
      </c>
      <c r="F87" s="67">
        <v>8.0835962145110411E-3</v>
      </c>
      <c r="G87" s="67">
        <v>0.65</v>
      </c>
      <c r="H87" s="67">
        <v>5.0000000000000001E-3</v>
      </c>
      <c r="I87" s="63">
        <v>3</v>
      </c>
      <c r="J87"/>
      <c r="K87"/>
    </row>
    <row r="88" spans="1:11">
      <c r="A88" s="66" t="s">
        <v>179</v>
      </c>
      <c r="B88" s="63">
        <v>1.0669253152279341</v>
      </c>
      <c r="C88" s="67">
        <v>3.7037037037037035E-2</v>
      </c>
      <c r="D88" s="67">
        <v>0.12964213369345037</v>
      </c>
      <c r="E88" s="67">
        <v>3.916272788656313E-2</v>
      </c>
      <c r="F88" s="67">
        <v>1.012829169480081E-2</v>
      </c>
      <c r="G88" s="67">
        <v>0.65</v>
      </c>
      <c r="H88" s="67">
        <v>5.0000000000000001E-3</v>
      </c>
      <c r="I88" s="63">
        <v>3.1666666666666665</v>
      </c>
      <c r="J88"/>
      <c r="K88"/>
    </row>
    <row r="89" spans="1:11">
      <c r="A89" s="66" t="s">
        <v>182</v>
      </c>
      <c r="B89" s="63">
        <v>0.11600928074245939</v>
      </c>
      <c r="C89" s="67">
        <v>0.22959183673469388</v>
      </c>
      <c r="D89" s="67">
        <v>0.17659095559648047</v>
      </c>
      <c r="E89" s="67">
        <v>3.662778800900348E-2</v>
      </c>
      <c r="F89" s="67">
        <v>3.5809289952936363E-3</v>
      </c>
      <c r="G89" s="67">
        <v>0.65</v>
      </c>
      <c r="H89" s="67">
        <v>5.0000000000000001E-3</v>
      </c>
      <c r="I89" s="63">
        <v>3</v>
      </c>
      <c r="J89"/>
      <c r="K89"/>
    </row>
    <row r="90" spans="1:11">
      <c r="A90" s="66" t="s">
        <v>184</v>
      </c>
      <c r="B90" s="63">
        <v>2.0134228187919461</v>
      </c>
      <c r="C90" s="67">
        <v>0.28882833787465939</v>
      </c>
      <c r="D90" s="67">
        <v>0.22103313438979214</v>
      </c>
      <c r="E90" s="67">
        <v>4.8981271866639225E-2</v>
      </c>
      <c r="F90" s="67">
        <v>4.9392879193249639E-3</v>
      </c>
      <c r="G90" s="67">
        <v>0.65</v>
      </c>
      <c r="H90" s="67">
        <v>5.0000000000000001E-3</v>
      </c>
      <c r="I90" s="63">
        <v>3</v>
      </c>
      <c r="J90"/>
      <c r="K90"/>
    </row>
    <row r="91" spans="1:11">
      <c r="A91" s="66" t="s">
        <v>192</v>
      </c>
      <c r="B91" s="63">
        <v>3.322259136212625</v>
      </c>
      <c r="C91" s="67">
        <v>0.2857142857142857</v>
      </c>
      <c r="D91" s="67">
        <v>6.8817204301075269E-2</v>
      </c>
      <c r="E91" s="67">
        <v>0.13763440860215054</v>
      </c>
      <c r="F91" s="67">
        <v>1.5053763440860216E-2</v>
      </c>
      <c r="G91" s="67">
        <v>0.55000000000000004</v>
      </c>
      <c r="H91" s="67">
        <v>5.0000000000000001E-3</v>
      </c>
      <c r="I91" s="63">
        <v>3</v>
      </c>
      <c r="J91"/>
      <c r="K91"/>
    </row>
    <row r="92" spans="1:11">
      <c r="A92" s="66" t="s">
        <v>201</v>
      </c>
      <c r="B92" s="63">
        <v>6.0975609756097562</v>
      </c>
      <c r="C92" s="67">
        <v>0</v>
      </c>
      <c r="D92" s="67">
        <v>0.20930232558139536</v>
      </c>
      <c r="E92" s="67">
        <v>0.27906976744186046</v>
      </c>
      <c r="F92" s="67">
        <v>6.9767441860465115E-2</v>
      </c>
      <c r="G92" s="67">
        <v>0.55000000000000004</v>
      </c>
      <c r="H92" s="67">
        <v>5.0000000000000001E-3</v>
      </c>
      <c r="I92" s="63">
        <v>3</v>
      </c>
      <c r="J92"/>
      <c r="K92"/>
    </row>
    <row r="93" spans="1:11">
      <c r="A93" s="66" t="s">
        <v>210</v>
      </c>
      <c r="B93" s="63">
        <v>0.30927835051546393</v>
      </c>
      <c r="C93" s="67">
        <v>0.10948905109489052</v>
      </c>
      <c r="D93" s="67">
        <v>0.10998439937597504</v>
      </c>
      <c r="E93" s="67">
        <v>3.5101404056162244E-2</v>
      </c>
      <c r="F93" s="67">
        <v>7.0202808112324495E-3</v>
      </c>
      <c r="G93" s="67">
        <v>0.55000000000000004</v>
      </c>
      <c r="H93" s="67">
        <v>5.0000000000000001E-3</v>
      </c>
      <c r="I93" s="63">
        <v>3</v>
      </c>
      <c r="J93"/>
      <c r="K93"/>
    </row>
    <row r="94" spans="1:11">
      <c r="A94" s="66" t="s">
        <v>214</v>
      </c>
      <c r="B94" s="63">
        <v>0.62353858144972718</v>
      </c>
      <c r="C94" s="67">
        <v>0</v>
      </c>
      <c r="D94" s="67">
        <v>0</v>
      </c>
      <c r="E94" s="67">
        <v>0.38554216867469882</v>
      </c>
      <c r="F94" s="67">
        <v>2.4096385542168676E-2</v>
      </c>
      <c r="G94" s="67">
        <v>0.55000000000000004</v>
      </c>
      <c r="H94" s="67">
        <v>5.0000000000000001E-3</v>
      </c>
      <c r="I94" s="63">
        <v>3</v>
      </c>
      <c r="J94"/>
      <c r="K94"/>
    </row>
    <row r="95" spans="1:11">
      <c r="A95" s="62" t="s">
        <v>219</v>
      </c>
      <c r="B95" s="63">
        <v>161.3777132132094</v>
      </c>
      <c r="C95" s="67">
        <v>29.460063517022533</v>
      </c>
      <c r="D95" s="67">
        <v>19.439200664975445</v>
      </c>
      <c r="E95" s="67">
        <v>5.7038554766532563</v>
      </c>
      <c r="F95" s="67">
        <v>0.69493360049955044</v>
      </c>
      <c r="G95" s="67">
        <v>46.749999999999929</v>
      </c>
      <c r="H95" s="67">
        <v>0.43000000000000027</v>
      </c>
      <c r="I95" s="63">
        <v>256.5</v>
      </c>
      <c r="J95"/>
      <c r="K95"/>
    </row>
    <row r="96" spans="1:11">
      <c r="I96"/>
      <c r="J96"/>
      <c r="K96"/>
    </row>
    <row r="97" spans="9:11">
      <c r="I97"/>
      <c r="J97"/>
      <c r="K97"/>
    </row>
    <row r="98" spans="9:11">
      <c r="I98"/>
      <c r="J98"/>
      <c r="K98"/>
    </row>
    <row r="99" spans="9:11">
      <c r="I99"/>
      <c r="J99"/>
      <c r="K99"/>
    </row>
    <row r="100" spans="9:11">
      <c r="I100"/>
      <c r="J100"/>
      <c r="K100"/>
    </row>
    <row r="101" spans="9:11">
      <c r="I101"/>
      <c r="J101"/>
      <c r="K101"/>
    </row>
    <row r="102" spans="9:11">
      <c r="I102"/>
      <c r="J102"/>
      <c r="K102"/>
    </row>
    <row r="103" spans="9:11">
      <c r="I103"/>
      <c r="J103"/>
      <c r="K103"/>
    </row>
    <row r="104" spans="9:11">
      <c r="I104"/>
      <c r="J104"/>
      <c r="K104"/>
    </row>
    <row r="105" spans="9:11">
      <c r="I105"/>
      <c r="J105"/>
      <c r="K105"/>
    </row>
    <row r="106" spans="9:11">
      <c r="I106"/>
      <c r="J106"/>
      <c r="K106"/>
    </row>
    <row r="107" spans="9:11">
      <c r="I107"/>
      <c r="J107"/>
      <c r="K107"/>
    </row>
    <row r="108" spans="9:11">
      <c r="I108"/>
      <c r="J108"/>
      <c r="K108"/>
    </row>
    <row r="109" spans="9:11">
      <c r="I109"/>
      <c r="J109"/>
      <c r="K109"/>
    </row>
    <row r="110" spans="9:11">
      <c r="I110"/>
      <c r="J110"/>
      <c r="K110"/>
    </row>
    <row r="111" spans="9:11">
      <c r="I111"/>
      <c r="J111"/>
      <c r="K111"/>
    </row>
    <row r="112" spans="9:11">
      <c r="I112"/>
      <c r="J112"/>
      <c r="K112"/>
    </row>
    <row r="113" spans="9:11">
      <c r="I113"/>
      <c r="J113"/>
      <c r="K113"/>
    </row>
    <row r="114" spans="9:11">
      <c r="I114"/>
      <c r="J114"/>
      <c r="K114"/>
    </row>
    <row r="115" spans="9:11">
      <c r="I115"/>
      <c r="J115"/>
      <c r="K115"/>
    </row>
    <row r="116" spans="9:11">
      <c r="I116"/>
      <c r="J116"/>
      <c r="K116"/>
    </row>
    <row r="117" spans="9:11">
      <c r="I117"/>
      <c r="J117"/>
      <c r="K117"/>
    </row>
    <row r="118" spans="9:11">
      <c r="I118"/>
      <c r="J118"/>
      <c r="K118"/>
    </row>
    <row r="119" spans="9:11">
      <c r="I119"/>
      <c r="J119"/>
      <c r="K119"/>
    </row>
    <row r="120" spans="9:11">
      <c r="I120"/>
      <c r="J120"/>
      <c r="K120"/>
    </row>
    <row r="121" spans="9:11">
      <c r="I121"/>
      <c r="J121"/>
      <c r="K121"/>
    </row>
    <row r="122" spans="9:11">
      <c r="I122"/>
      <c r="J122"/>
      <c r="K122"/>
    </row>
    <row r="123" spans="9:11">
      <c r="I123"/>
      <c r="J123"/>
      <c r="K123"/>
    </row>
    <row r="124" spans="9:11">
      <c r="I124"/>
      <c r="J124"/>
      <c r="K124"/>
    </row>
    <row r="125" spans="9:11">
      <c r="I125"/>
      <c r="J125"/>
      <c r="K125"/>
    </row>
    <row r="126" spans="9:11">
      <c r="I126"/>
      <c r="J126"/>
      <c r="K126"/>
    </row>
    <row r="127" spans="9:11">
      <c r="I127"/>
      <c r="J127"/>
      <c r="K127"/>
    </row>
    <row r="128" spans="9:11">
      <c r="I128"/>
      <c r="J128"/>
      <c r="K128"/>
    </row>
    <row r="129" spans="9:11">
      <c r="I129"/>
      <c r="J129"/>
      <c r="K129"/>
    </row>
    <row r="130" spans="9:11">
      <c r="I130"/>
      <c r="J130"/>
      <c r="K130"/>
    </row>
    <row r="131" spans="9:11">
      <c r="I131"/>
      <c r="J131"/>
      <c r="K131"/>
    </row>
    <row r="132" spans="9:11">
      <c r="I132"/>
      <c r="J132"/>
      <c r="K132"/>
    </row>
    <row r="133" spans="9:11">
      <c r="I133"/>
      <c r="J133"/>
      <c r="K133"/>
    </row>
    <row r="134" spans="9:11">
      <c r="I134"/>
      <c r="J134"/>
      <c r="K134"/>
    </row>
    <row r="135" spans="9:11">
      <c r="I135"/>
      <c r="J135"/>
      <c r="K135"/>
    </row>
    <row r="136" spans="9:11">
      <c r="I136"/>
      <c r="J136"/>
      <c r="K136"/>
    </row>
    <row r="137" spans="9:11">
      <c r="I137"/>
      <c r="J137"/>
      <c r="K137"/>
    </row>
    <row r="138" spans="9:11">
      <c r="I138"/>
      <c r="J138"/>
      <c r="K138"/>
    </row>
    <row r="139" spans="9:11">
      <c r="I139"/>
      <c r="J139"/>
      <c r="K139"/>
    </row>
    <row r="140" spans="9:11">
      <c r="I140"/>
      <c r="J140"/>
      <c r="K140"/>
    </row>
    <row r="141" spans="9:11">
      <c r="I141"/>
      <c r="J141"/>
      <c r="K141"/>
    </row>
    <row r="142" spans="9:11">
      <c r="I142"/>
      <c r="J142"/>
      <c r="K142"/>
    </row>
    <row r="143" spans="9:11">
      <c r="I143"/>
      <c r="J143"/>
      <c r="K143"/>
    </row>
    <row r="144" spans="9:11">
      <c r="I144"/>
      <c r="J144"/>
      <c r="K144"/>
    </row>
    <row r="145" spans="9:11">
      <c r="I145"/>
      <c r="J145"/>
      <c r="K145"/>
    </row>
    <row r="146" spans="9:11">
      <c r="I146"/>
      <c r="J146"/>
      <c r="K146"/>
    </row>
    <row r="147" spans="9:11">
      <c r="I147"/>
      <c r="J147"/>
      <c r="K147"/>
    </row>
    <row r="148" spans="9:11">
      <c r="I148"/>
      <c r="J148"/>
      <c r="K148"/>
    </row>
    <row r="149" spans="9:11">
      <c r="I149"/>
      <c r="J149"/>
      <c r="K149"/>
    </row>
    <row r="150" spans="9:11">
      <c r="I150"/>
      <c r="J150"/>
      <c r="K150"/>
    </row>
    <row r="151" spans="9:11">
      <c r="I151"/>
      <c r="J151"/>
      <c r="K151"/>
    </row>
    <row r="152" spans="9:11">
      <c r="I152"/>
      <c r="J152"/>
      <c r="K152"/>
    </row>
    <row r="153" spans="9:11">
      <c r="I153"/>
      <c r="J153"/>
      <c r="K153"/>
    </row>
    <row r="154" spans="9:11">
      <c r="I154"/>
      <c r="J154"/>
      <c r="K154"/>
    </row>
    <row r="155" spans="9:11">
      <c r="I155"/>
      <c r="J155"/>
      <c r="K155"/>
    </row>
    <row r="156" spans="9:11">
      <c r="I156"/>
      <c r="J156"/>
      <c r="K156"/>
    </row>
    <row r="157" spans="9:11">
      <c r="I157"/>
      <c r="J157"/>
      <c r="K157"/>
    </row>
    <row r="158" spans="9:11">
      <c r="I158"/>
      <c r="J158"/>
      <c r="K158"/>
    </row>
    <row r="159" spans="9:11">
      <c r="I159"/>
      <c r="J159"/>
      <c r="K159"/>
    </row>
    <row r="160" spans="9:11">
      <c r="I160"/>
      <c r="J160"/>
      <c r="K160"/>
    </row>
    <row r="161" spans="9:11">
      <c r="I161"/>
      <c r="J161"/>
      <c r="K161"/>
    </row>
    <row r="162" spans="9:11">
      <c r="I162"/>
      <c r="J162"/>
      <c r="K162"/>
    </row>
    <row r="163" spans="9:11">
      <c r="I163"/>
      <c r="J163"/>
      <c r="K163"/>
    </row>
    <row r="164" spans="9:11">
      <c r="I164"/>
      <c r="J164"/>
      <c r="K164"/>
    </row>
    <row r="165" spans="9:11">
      <c r="I165"/>
      <c r="J165"/>
      <c r="K165"/>
    </row>
    <row r="166" spans="9:11">
      <c r="I166"/>
      <c r="J166"/>
      <c r="K166"/>
    </row>
    <row r="167" spans="9:11">
      <c r="I167"/>
      <c r="J167"/>
      <c r="K167"/>
    </row>
    <row r="168" spans="9:11">
      <c r="I168"/>
      <c r="J168"/>
      <c r="K168"/>
    </row>
    <row r="169" spans="9:11">
      <c r="I169"/>
      <c r="J169"/>
      <c r="K169"/>
    </row>
    <row r="170" spans="9:11">
      <c r="I170"/>
      <c r="J170"/>
      <c r="K170"/>
    </row>
    <row r="171" spans="9:11">
      <c r="I171"/>
      <c r="J171"/>
      <c r="K171"/>
    </row>
    <row r="172" spans="9:11">
      <c r="I172"/>
      <c r="J172"/>
      <c r="K172"/>
    </row>
    <row r="173" spans="9:11">
      <c r="I173"/>
      <c r="J173"/>
      <c r="K173"/>
    </row>
    <row r="174" spans="9:11">
      <c r="I174"/>
      <c r="J174"/>
      <c r="K174"/>
    </row>
    <row r="175" spans="9:11">
      <c r="I175"/>
      <c r="J175"/>
      <c r="K175"/>
    </row>
    <row r="176" spans="9:11">
      <c r="I176"/>
      <c r="J176"/>
      <c r="K176"/>
    </row>
    <row r="177" spans="9:9">
      <c r="I177"/>
    </row>
    <row r="178" spans="9:9">
      <c r="I178"/>
    </row>
    <row r="179" spans="9:9">
      <c r="I179"/>
    </row>
    <row r="180" spans="9:9">
      <c r="I180"/>
    </row>
    <row r="181" spans="9:9">
      <c r="I18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F4" sqref="F4"/>
    </sheetView>
  </sheetViews>
  <sheetFormatPr defaultRowHeight="15"/>
  <cols>
    <col min="1" max="13" width="20.140625" customWidth="1"/>
  </cols>
  <sheetData>
    <row r="1" spans="1:13" ht="18">
      <c r="A1" s="94" t="s">
        <v>236</v>
      </c>
      <c r="B1" s="95" t="s">
        <v>18</v>
      </c>
      <c r="C1" s="96" t="s">
        <v>19</v>
      </c>
      <c r="D1" s="97" t="s">
        <v>237</v>
      </c>
      <c r="E1" s="98"/>
      <c r="F1" s="99"/>
      <c r="G1" s="100" t="s">
        <v>238</v>
      </c>
      <c r="H1" s="101" t="s">
        <v>239</v>
      </c>
      <c r="I1" s="102" t="s">
        <v>10</v>
      </c>
      <c r="J1" s="103" t="s">
        <v>240</v>
      </c>
      <c r="K1" s="104" t="s">
        <v>241</v>
      </c>
      <c r="L1" s="105" t="s">
        <v>14</v>
      </c>
      <c r="M1" s="106" t="s">
        <v>240</v>
      </c>
    </row>
    <row r="2" spans="1:13" ht="25.5">
      <c r="A2" s="107"/>
      <c r="B2" s="108"/>
      <c r="C2" s="109"/>
      <c r="D2" s="110" t="s">
        <v>242</v>
      </c>
      <c r="E2" s="111" t="s">
        <v>243</v>
      </c>
      <c r="F2" s="112" t="s">
        <v>244</v>
      </c>
      <c r="G2" s="113"/>
      <c r="H2" s="114"/>
      <c r="I2" s="115"/>
      <c r="J2" s="116"/>
      <c r="K2" s="117"/>
      <c r="L2" s="118"/>
      <c r="M2" s="119"/>
    </row>
    <row r="3" spans="1:13">
      <c r="A3" s="120"/>
      <c r="B3" s="121"/>
      <c r="C3" s="122"/>
      <c r="D3" s="120"/>
      <c r="E3" s="121"/>
      <c r="F3" s="122"/>
      <c r="G3" s="120" t="s">
        <v>245</v>
      </c>
      <c r="H3" s="122" t="s">
        <v>246</v>
      </c>
      <c r="I3" s="120" t="s">
        <v>247</v>
      </c>
      <c r="J3" s="122"/>
      <c r="K3" s="120"/>
      <c r="L3" s="121"/>
      <c r="M3" s="122"/>
    </row>
    <row r="4" spans="1:13" ht="126" customHeight="1">
      <c r="A4" s="123" t="s">
        <v>248</v>
      </c>
      <c r="B4" s="124" t="s">
        <v>73</v>
      </c>
      <c r="C4" s="142">
        <v>27</v>
      </c>
      <c r="D4" s="125" t="s">
        <v>249</v>
      </c>
      <c r="E4" s="126" t="s">
        <v>250</v>
      </c>
      <c r="F4" s="127" t="s">
        <v>251</v>
      </c>
      <c r="G4" s="128" t="s">
        <v>252</v>
      </c>
      <c r="H4" s="129" t="s">
        <v>253</v>
      </c>
      <c r="I4" s="128" t="s">
        <v>254</v>
      </c>
      <c r="J4" s="129" t="s">
        <v>255</v>
      </c>
      <c r="K4" s="128">
        <v>16.45</v>
      </c>
      <c r="L4" s="130" t="s">
        <v>256</v>
      </c>
      <c r="M4" s="129" t="s">
        <v>257</v>
      </c>
    </row>
    <row r="5" spans="1:13" ht="76.5">
      <c r="A5" s="131"/>
      <c r="B5" s="132" t="s">
        <v>86</v>
      </c>
      <c r="C5" s="143">
        <v>26</v>
      </c>
      <c r="D5" s="133" t="s">
        <v>258</v>
      </c>
      <c r="E5" s="134" t="s">
        <v>259</v>
      </c>
      <c r="F5" s="135" t="s">
        <v>260</v>
      </c>
      <c r="G5" s="128"/>
      <c r="H5" s="129"/>
      <c r="I5" s="128"/>
      <c r="J5" s="129"/>
      <c r="K5" s="128"/>
      <c r="L5" s="130"/>
      <c r="M5" s="129"/>
    </row>
    <row r="6" spans="1:13" ht="76.5">
      <c r="A6" s="131"/>
      <c r="B6" s="124" t="s">
        <v>81</v>
      </c>
      <c r="C6" s="142">
        <v>30</v>
      </c>
      <c r="D6" s="136" t="s">
        <v>261</v>
      </c>
      <c r="E6" s="126" t="s">
        <v>262</v>
      </c>
      <c r="F6" s="137" t="s">
        <v>263</v>
      </c>
      <c r="G6" s="128"/>
      <c r="H6" s="129"/>
      <c r="I6" s="128"/>
      <c r="J6" s="129"/>
      <c r="K6" s="128"/>
      <c r="L6" s="130"/>
      <c r="M6" s="129"/>
    </row>
    <row r="7" spans="1:13" ht="77.25" thickBot="1">
      <c r="A7" s="138"/>
      <c r="B7" s="124" t="s">
        <v>165</v>
      </c>
      <c r="C7" s="142">
        <v>3</v>
      </c>
      <c r="D7" s="136" t="s">
        <v>264</v>
      </c>
      <c r="E7" s="126" t="s">
        <v>265</v>
      </c>
      <c r="F7" s="137" t="s">
        <v>266</v>
      </c>
      <c r="G7" s="139"/>
      <c r="H7" s="140"/>
      <c r="I7" s="139"/>
      <c r="J7" s="140"/>
      <c r="K7" s="139"/>
      <c r="L7" s="141"/>
      <c r="M7" s="140"/>
    </row>
  </sheetData>
  <mergeCells count="19">
    <mergeCell ref="K4:K7"/>
    <mergeCell ref="L4:L7"/>
    <mergeCell ref="M4:M7"/>
    <mergeCell ref="I1:I2"/>
    <mergeCell ref="J1:J2"/>
    <mergeCell ref="K1:K2"/>
    <mergeCell ref="L1:L2"/>
    <mergeCell ref="M1:M2"/>
    <mergeCell ref="A4:A7"/>
    <mergeCell ref="G4:G7"/>
    <mergeCell ref="H4:H7"/>
    <mergeCell ref="I4:I7"/>
    <mergeCell ref="J4:J7"/>
    <mergeCell ref="A1:A2"/>
    <mergeCell ref="B1:B2"/>
    <mergeCell ref="C1:C2"/>
    <mergeCell ref="D1:F1"/>
    <mergeCell ref="G1:G2"/>
    <mergeCell ref="H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Flooding</vt:lpstr>
      <vt:lpstr>Pivot Flooding</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2020-06-17T08:57:37Z</dcterms:created>
  <dcterms:modified xsi:type="dcterms:W3CDTF">2020-06-25T20:42:40Z</dcterms:modified>
</cp:coreProperties>
</file>