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activeTab="2"/>
  </bookViews>
  <sheets>
    <sheet name="Flooding" sheetId="1" r:id="rId1"/>
    <sheet name="Pivot Flooding" sheetId="4" r:id="rId2"/>
    <sheet name="Summary" sheetId="5" r:id="rId3"/>
  </sheets>
  <externalReferences>
    <externalReference r:id="rId4"/>
  </externalReferences>
  <definedNames>
    <definedName name="Adaptive_Capacity">'[1]Technical Options'!$B$24:$B$26</definedName>
  </definedNames>
  <calcPr calcId="144525"/>
  <pivotCaches>
    <pivotCache cacheId="2" r:id="rId5"/>
  </pivotCaches>
</workbook>
</file>

<file path=xl/calcChain.xml><?xml version="1.0" encoding="utf-8"?>
<calcChain xmlns="http://schemas.openxmlformats.org/spreadsheetml/2006/main">
  <c r="BD91" i="1" l="1"/>
  <c r="BC91" i="1"/>
  <c r="BA91" i="1"/>
  <c r="AX91" i="1"/>
  <c r="AK91" i="1"/>
  <c r="AH91" i="1"/>
  <c r="AJ91" i="1" s="1"/>
  <c r="AZ91" i="1" s="1"/>
  <c r="AB91" i="1"/>
  <c r="Y91" i="1"/>
  <c r="V91" i="1"/>
  <c r="S91" i="1"/>
  <c r="L91" i="1"/>
  <c r="I91" i="1"/>
  <c r="BD90" i="1"/>
  <c r="BC90" i="1"/>
  <c r="BA90" i="1"/>
  <c r="AX90" i="1"/>
  <c r="AK90" i="1"/>
  <c r="AJ90" i="1"/>
  <c r="AZ90" i="1" s="1"/>
  <c r="AH90" i="1"/>
  <c r="AB90" i="1"/>
  <c r="Y90" i="1"/>
  <c r="V90" i="1"/>
  <c r="L90" i="1"/>
  <c r="I90" i="1"/>
  <c r="BD89" i="1"/>
  <c r="BC89" i="1"/>
  <c r="BA89" i="1"/>
  <c r="AX89" i="1"/>
  <c r="AK89" i="1"/>
  <c r="AH89" i="1"/>
  <c r="AJ89" i="1" s="1"/>
  <c r="AZ89" i="1" s="1"/>
  <c r="AB89" i="1"/>
  <c r="Y89" i="1"/>
  <c r="V89" i="1"/>
  <c r="S89" i="1"/>
  <c r="L89" i="1"/>
  <c r="I89" i="1"/>
  <c r="BD88" i="1"/>
  <c r="BC88" i="1"/>
  <c r="BA88" i="1"/>
  <c r="AX88" i="1"/>
  <c r="AK88" i="1"/>
  <c r="AJ88" i="1"/>
  <c r="AH88" i="1"/>
  <c r="AB88" i="1"/>
  <c r="Y88" i="1"/>
  <c r="V88" i="1"/>
  <c r="S88" i="1"/>
  <c r="L88" i="1"/>
  <c r="I88" i="1"/>
  <c r="BD87" i="1"/>
  <c r="BC87" i="1"/>
  <c r="BA87" i="1"/>
  <c r="AX87" i="1"/>
  <c r="AK87" i="1"/>
  <c r="AH87" i="1"/>
  <c r="AJ87" i="1" s="1"/>
  <c r="AB87" i="1"/>
  <c r="Y87" i="1"/>
  <c r="V87" i="1"/>
  <c r="S87" i="1"/>
  <c r="L87" i="1"/>
  <c r="I87" i="1"/>
  <c r="BD86" i="1"/>
  <c r="BC86" i="1"/>
  <c r="BA86" i="1"/>
  <c r="AX86" i="1"/>
  <c r="AK86" i="1"/>
  <c r="AH86" i="1"/>
  <c r="AJ86" i="1" s="1"/>
  <c r="AB86" i="1"/>
  <c r="Y86" i="1"/>
  <c r="V86" i="1"/>
  <c r="S86" i="1"/>
  <c r="L86" i="1"/>
  <c r="I86" i="1"/>
  <c r="BD85" i="1"/>
  <c r="BC85" i="1"/>
  <c r="BA85" i="1"/>
  <c r="AX85" i="1"/>
  <c r="AK85" i="1"/>
  <c r="AH85" i="1"/>
  <c r="AJ85" i="1" s="1"/>
  <c r="AB85" i="1"/>
  <c r="Y85" i="1"/>
  <c r="V85" i="1"/>
  <c r="S85" i="1"/>
  <c r="L85" i="1"/>
  <c r="I85" i="1"/>
  <c r="BD84" i="1"/>
  <c r="BC84" i="1"/>
  <c r="BA84" i="1"/>
  <c r="AX84" i="1"/>
  <c r="AK84" i="1"/>
  <c r="AH84" i="1"/>
  <c r="AJ84" i="1" s="1"/>
  <c r="AB84" i="1"/>
  <c r="Y84" i="1"/>
  <c r="V84" i="1"/>
  <c r="S84" i="1"/>
  <c r="L84" i="1"/>
  <c r="I84" i="1"/>
  <c r="BD83" i="1"/>
  <c r="BC83" i="1"/>
  <c r="BA83" i="1"/>
  <c r="AX83" i="1"/>
  <c r="AK83" i="1"/>
  <c r="AH83" i="1"/>
  <c r="AJ83" i="1" s="1"/>
  <c r="AB83" i="1"/>
  <c r="Y83" i="1"/>
  <c r="V83" i="1"/>
  <c r="S83" i="1"/>
  <c r="L83" i="1"/>
  <c r="I83" i="1"/>
  <c r="BD82" i="1"/>
  <c r="BC82" i="1"/>
  <c r="BA82" i="1"/>
  <c r="AX82" i="1"/>
  <c r="AK82" i="1"/>
  <c r="AH82" i="1"/>
  <c r="AJ82" i="1" s="1"/>
  <c r="AB82" i="1"/>
  <c r="Y82" i="1"/>
  <c r="V82" i="1"/>
  <c r="S82" i="1"/>
  <c r="L82" i="1"/>
  <c r="I82" i="1"/>
  <c r="BD81" i="1"/>
  <c r="BC81" i="1"/>
  <c r="BA81" i="1"/>
  <c r="AX81" i="1"/>
  <c r="AK81" i="1"/>
  <c r="AH81" i="1"/>
  <c r="AJ81" i="1" s="1"/>
  <c r="AB81" i="1"/>
  <c r="Y81" i="1"/>
  <c r="V81" i="1"/>
  <c r="S81" i="1"/>
  <c r="L81" i="1"/>
  <c r="I81" i="1"/>
  <c r="BD80" i="1"/>
  <c r="BC80" i="1"/>
  <c r="BA80" i="1"/>
  <c r="AX80" i="1"/>
  <c r="AK80" i="1"/>
  <c r="AJ80" i="1"/>
  <c r="AH80" i="1"/>
  <c r="AB80" i="1"/>
  <c r="Y80" i="1"/>
  <c r="V80" i="1"/>
  <c r="S80" i="1"/>
  <c r="L80" i="1"/>
  <c r="I80" i="1"/>
  <c r="BD79" i="1"/>
  <c r="BC79" i="1"/>
  <c r="BA79" i="1"/>
  <c r="AX79" i="1"/>
  <c r="AK79" i="1"/>
  <c r="AH79" i="1"/>
  <c r="AJ79" i="1" s="1"/>
  <c r="AB79" i="1"/>
  <c r="Y79" i="1"/>
  <c r="V79" i="1"/>
  <c r="S79" i="1"/>
  <c r="L79" i="1"/>
  <c r="I79" i="1"/>
  <c r="BD78" i="1"/>
  <c r="BC78" i="1"/>
  <c r="BA78" i="1"/>
  <c r="AX78" i="1"/>
  <c r="AK78" i="1"/>
  <c r="AH78" i="1"/>
  <c r="AJ78" i="1" s="1"/>
  <c r="AB78" i="1"/>
  <c r="Y78" i="1"/>
  <c r="V78" i="1"/>
  <c r="S78" i="1"/>
  <c r="L78" i="1"/>
  <c r="I78" i="1"/>
  <c r="BD77" i="1"/>
  <c r="BC77" i="1"/>
  <c r="BA77" i="1"/>
  <c r="AX77" i="1"/>
  <c r="AK77" i="1"/>
  <c r="AH77" i="1"/>
  <c r="AJ77" i="1" s="1"/>
  <c r="AB77" i="1"/>
  <c r="Y77" i="1"/>
  <c r="V77" i="1"/>
  <c r="S77" i="1"/>
  <c r="L77" i="1"/>
  <c r="I77" i="1"/>
  <c r="BD76" i="1"/>
  <c r="BC76" i="1"/>
  <c r="BA76" i="1"/>
  <c r="AX76" i="1"/>
  <c r="AK76" i="1"/>
  <c r="AH76" i="1"/>
  <c r="AJ76" i="1" s="1"/>
  <c r="AB76" i="1"/>
  <c r="Y76" i="1"/>
  <c r="V76" i="1"/>
  <c r="S76" i="1"/>
  <c r="L76" i="1"/>
  <c r="I76" i="1"/>
  <c r="BD75" i="1"/>
  <c r="BC75" i="1"/>
  <c r="BA75" i="1"/>
  <c r="AX75" i="1"/>
  <c r="AK75" i="1"/>
  <c r="AH75" i="1"/>
  <c r="AJ75" i="1" s="1"/>
  <c r="AB75" i="1"/>
  <c r="Y75" i="1"/>
  <c r="V75" i="1"/>
  <c r="S75" i="1"/>
  <c r="L75" i="1"/>
  <c r="I75" i="1"/>
  <c r="BD74" i="1"/>
  <c r="BC74" i="1"/>
  <c r="BA74" i="1"/>
  <c r="AX74" i="1"/>
  <c r="AK74" i="1"/>
  <c r="AH74" i="1"/>
  <c r="AJ74" i="1" s="1"/>
  <c r="AB74" i="1"/>
  <c r="Y74" i="1"/>
  <c r="V74" i="1"/>
  <c r="S74" i="1"/>
  <c r="L74" i="1"/>
  <c r="I74" i="1"/>
  <c r="BD73" i="1"/>
  <c r="BC73" i="1"/>
  <c r="BA73" i="1"/>
  <c r="AX73" i="1"/>
  <c r="AK73" i="1"/>
  <c r="AH73" i="1"/>
  <c r="AJ73" i="1" s="1"/>
  <c r="AB73" i="1"/>
  <c r="Y73" i="1"/>
  <c r="V73" i="1"/>
  <c r="S73" i="1"/>
  <c r="L73" i="1"/>
  <c r="I73" i="1"/>
  <c r="BD72" i="1"/>
  <c r="BC72" i="1"/>
  <c r="BA72" i="1"/>
  <c r="AX72" i="1"/>
  <c r="AK72" i="1"/>
  <c r="AH72" i="1"/>
  <c r="AJ72" i="1" s="1"/>
  <c r="AB72" i="1"/>
  <c r="Y72" i="1"/>
  <c r="V72" i="1"/>
  <c r="S72" i="1"/>
  <c r="L72" i="1"/>
  <c r="I72" i="1"/>
  <c r="BD71" i="1"/>
  <c r="BC71" i="1"/>
  <c r="BA71" i="1"/>
  <c r="AX71" i="1"/>
  <c r="AK71" i="1"/>
  <c r="AH71" i="1"/>
  <c r="AJ71" i="1" s="1"/>
  <c r="AZ71" i="1" s="1"/>
  <c r="AB71" i="1"/>
  <c r="Y71" i="1"/>
  <c r="V71" i="1"/>
  <c r="S71" i="1"/>
  <c r="L71" i="1"/>
  <c r="I71" i="1"/>
  <c r="BD70" i="1"/>
  <c r="BC70" i="1"/>
  <c r="BA70" i="1"/>
  <c r="AX70" i="1"/>
  <c r="AK70" i="1"/>
  <c r="AH70" i="1"/>
  <c r="AJ70" i="1" s="1"/>
  <c r="AZ70" i="1" s="1"/>
  <c r="AB70" i="1"/>
  <c r="Y70" i="1"/>
  <c r="V70" i="1"/>
  <c r="S70" i="1"/>
  <c r="L70" i="1"/>
  <c r="I70" i="1"/>
  <c r="BD69" i="1"/>
  <c r="BC69" i="1"/>
  <c r="BA69" i="1"/>
  <c r="AX69" i="1"/>
  <c r="AK69" i="1"/>
  <c r="AH69" i="1"/>
  <c r="AJ69" i="1" s="1"/>
  <c r="AZ69" i="1" s="1"/>
  <c r="AB69" i="1"/>
  <c r="Y69" i="1"/>
  <c r="V69" i="1"/>
  <c r="S69" i="1"/>
  <c r="L69" i="1"/>
  <c r="I69" i="1"/>
  <c r="BD68" i="1"/>
  <c r="BC68" i="1"/>
  <c r="BA68" i="1"/>
  <c r="AX68" i="1"/>
  <c r="AK68" i="1"/>
  <c r="AH68" i="1"/>
  <c r="AJ68" i="1" s="1"/>
  <c r="AB68" i="1"/>
  <c r="Y68" i="1"/>
  <c r="V68" i="1"/>
  <c r="S68" i="1"/>
  <c r="L68" i="1"/>
  <c r="I68" i="1"/>
  <c r="BD67" i="1"/>
  <c r="BC67" i="1"/>
  <c r="BA67" i="1"/>
  <c r="AX67" i="1"/>
  <c r="AK67" i="1"/>
  <c r="AH67" i="1"/>
  <c r="AJ67" i="1" s="1"/>
  <c r="AZ67" i="1" s="1"/>
  <c r="AB67" i="1"/>
  <c r="Y67" i="1"/>
  <c r="V67" i="1"/>
  <c r="S67" i="1"/>
  <c r="L67" i="1"/>
  <c r="I67" i="1"/>
  <c r="BD66" i="1"/>
  <c r="BC66" i="1"/>
  <c r="BA66" i="1"/>
  <c r="AX66" i="1"/>
  <c r="AK66" i="1"/>
  <c r="AH66" i="1"/>
  <c r="AJ66" i="1" s="1"/>
  <c r="AZ66" i="1" s="1"/>
  <c r="AB66" i="1"/>
  <c r="Y66" i="1"/>
  <c r="V66" i="1"/>
  <c r="S66" i="1"/>
  <c r="L66" i="1"/>
  <c r="I66" i="1"/>
  <c r="BD65" i="1"/>
  <c r="BC65" i="1"/>
  <c r="BA65" i="1"/>
  <c r="AX65" i="1"/>
  <c r="AK65" i="1"/>
  <c r="AH65" i="1"/>
  <c r="AJ65" i="1" s="1"/>
  <c r="AZ65" i="1" s="1"/>
  <c r="AB65" i="1"/>
  <c r="Y65" i="1"/>
  <c r="V65" i="1"/>
  <c r="S65" i="1"/>
  <c r="L65" i="1"/>
  <c r="I65" i="1"/>
  <c r="BD64" i="1"/>
  <c r="BC64" i="1"/>
  <c r="BA64" i="1"/>
  <c r="AX64" i="1"/>
  <c r="AK64" i="1"/>
  <c r="AH64" i="1"/>
  <c r="AJ64" i="1" s="1"/>
  <c r="AZ64" i="1" s="1"/>
  <c r="AB64" i="1"/>
  <c r="Y64" i="1"/>
  <c r="V64" i="1"/>
  <c r="S64" i="1"/>
  <c r="L64" i="1"/>
  <c r="I64" i="1"/>
  <c r="BD63" i="1"/>
  <c r="BC63" i="1"/>
  <c r="BA63" i="1"/>
  <c r="AX63" i="1"/>
  <c r="AK63" i="1"/>
  <c r="AH63" i="1"/>
  <c r="AJ63" i="1" s="1"/>
  <c r="AZ63" i="1" s="1"/>
  <c r="AB63" i="1"/>
  <c r="Y63" i="1"/>
  <c r="V63" i="1"/>
  <c r="S63" i="1"/>
  <c r="L63" i="1"/>
  <c r="I63" i="1"/>
  <c r="BD62" i="1"/>
  <c r="BC62" i="1"/>
  <c r="BA62" i="1"/>
  <c r="AX62" i="1"/>
  <c r="AK62" i="1"/>
  <c r="AH62" i="1"/>
  <c r="AJ62" i="1" s="1"/>
  <c r="AZ62" i="1" s="1"/>
  <c r="AB62" i="1"/>
  <c r="Y62" i="1"/>
  <c r="V62" i="1"/>
  <c r="S62" i="1"/>
  <c r="L62" i="1"/>
  <c r="I62" i="1"/>
  <c r="BD61" i="1"/>
  <c r="BC61" i="1"/>
  <c r="BA61" i="1"/>
  <c r="AX61" i="1"/>
  <c r="AK61" i="1"/>
  <c r="AH61" i="1"/>
  <c r="AJ61" i="1" s="1"/>
  <c r="AZ61" i="1" s="1"/>
  <c r="AB61" i="1"/>
  <c r="Y61" i="1"/>
  <c r="V61" i="1"/>
  <c r="S61" i="1"/>
  <c r="L61" i="1"/>
  <c r="I61" i="1"/>
  <c r="BD60" i="1"/>
  <c r="BC60" i="1"/>
  <c r="BA60" i="1"/>
  <c r="AX60" i="1"/>
  <c r="AK60" i="1"/>
  <c r="AJ60" i="1"/>
  <c r="AH60" i="1"/>
  <c r="AB60" i="1"/>
  <c r="Y60" i="1"/>
  <c r="V60" i="1"/>
  <c r="S60" i="1"/>
  <c r="L60" i="1"/>
  <c r="I60" i="1"/>
  <c r="BD59" i="1"/>
  <c r="BC59" i="1"/>
  <c r="BA59" i="1"/>
  <c r="AX59" i="1"/>
  <c r="AK59" i="1"/>
  <c r="AH59" i="1"/>
  <c r="AJ59" i="1" s="1"/>
  <c r="AB59" i="1"/>
  <c r="Y59" i="1"/>
  <c r="V59" i="1"/>
  <c r="S59" i="1"/>
  <c r="L59" i="1"/>
  <c r="I59" i="1"/>
  <c r="BD58" i="1"/>
  <c r="BC58" i="1"/>
  <c r="BA58" i="1"/>
  <c r="AX58" i="1"/>
  <c r="AK58" i="1"/>
  <c r="AH58" i="1"/>
  <c r="AJ58" i="1" s="1"/>
  <c r="AB58" i="1"/>
  <c r="Y58" i="1"/>
  <c r="V58" i="1"/>
  <c r="S58" i="1"/>
  <c r="L58" i="1"/>
  <c r="I58" i="1"/>
  <c r="BD57" i="1"/>
  <c r="BC57" i="1"/>
  <c r="BA57" i="1"/>
  <c r="AX57" i="1"/>
  <c r="AK57" i="1"/>
  <c r="AH57" i="1"/>
  <c r="AJ57" i="1" s="1"/>
  <c r="AB57" i="1"/>
  <c r="Y57" i="1"/>
  <c r="V57" i="1"/>
  <c r="S57" i="1"/>
  <c r="L57" i="1"/>
  <c r="I57" i="1"/>
  <c r="BD56" i="1"/>
  <c r="BC56" i="1"/>
  <c r="BA56" i="1"/>
  <c r="AX56" i="1"/>
  <c r="AK56" i="1"/>
  <c r="AJ56" i="1"/>
  <c r="AH56" i="1"/>
  <c r="AB56" i="1"/>
  <c r="Y56" i="1"/>
  <c r="V56" i="1"/>
  <c r="S56" i="1"/>
  <c r="L56" i="1"/>
  <c r="I56" i="1"/>
  <c r="BD55" i="1"/>
  <c r="BC55" i="1"/>
  <c r="BA55" i="1"/>
  <c r="AX55" i="1"/>
  <c r="AK55" i="1"/>
  <c r="AH55" i="1"/>
  <c r="AJ55" i="1" s="1"/>
  <c r="AB55" i="1"/>
  <c r="Y55" i="1"/>
  <c r="V55" i="1"/>
  <c r="L55" i="1"/>
  <c r="I55" i="1"/>
  <c r="BD54" i="1"/>
  <c r="BC54" i="1"/>
  <c r="BA54" i="1"/>
  <c r="AX54" i="1"/>
  <c r="AK54" i="1"/>
  <c r="AH54" i="1"/>
  <c r="AJ54" i="1" s="1"/>
  <c r="AB54" i="1"/>
  <c r="Y54" i="1"/>
  <c r="V54" i="1"/>
  <c r="S54" i="1"/>
  <c r="L54" i="1"/>
  <c r="I54" i="1"/>
  <c r="BD53" i="1"/>
  <c r="BC53" i="1"/>
  <c r="BA53" i="1"/>
  <c r="AX53" i="1"/>
  <c r="AK53" i="1"/>
  <c r="AH53" i="1"/>
  <c r="AJ53" i="1" s="1"/>
  <c r="AB53" i="1"/>
  <c r="Y53" i="1"/>
  <c r="V53" i="1"/>
  <c r="S53" i="1"/>
  <c r="L53" i="1"/>
  <c r="I53" i="1"/>
  <c r="BD52" i="1"/>
  <c r="BC52" i="1"/>
  <c r="BA52" i="1"/>
  <c r="AX52" i="1"/>
  <c r="AK52" i="1"/>
  <c r="AH52" i="1"/>
  <c r="AJ52" i="1" s="1"/>
  <c r="AZ52" i="1" s="1"/>
  <c r="AB52" i="1"/>
  <c r="Y52" i="1"/>
  <c r="V52" i="1"/>
  <c r="S52" i="1"/>
  <c r="L52" i="1"/>
  <c r="I52" i="1"/>
  <c r="BD51" i="1"/>
  <c r="BC51" i="1"/>
  <c r="BA51" i="1"/>
  <c r="AX51" i="1"/>
  <c r="AK51" i="1"/>
  <c r="AH51" i="1"/>
  <c r="AJ51" i="1" s="1"/>
  <c r="AZ51" i="1" s="1"/>
  <c r="AB51" i="1"/>
  <c r="Y51" i="1"/>
  <c r="V51" i="1"/>
  <c r="S51" i="1"/>
  <c r="L51" i="1"/>
  <c r="I51" i="1"/>
  <c r="BD50" i="1"/>
  <c r="BC50" i="1"/>
  <c r="BA50" i="1"/>
  <c r="AX50" i="1"/>
  <c r="AK50" i="1"/>
  <c r="AH50" i="1"/>
  <c r="AJ50" i="1" s="1"/>
  <c r="AZ50" i="1" s="1"/>
  <c r="AB50" i="1"/>
  <c r="Y50" i="1"/>
  <c r="V50" i="1"/>
  <c r="L50" i="1"/>
  <c r="I50" i="1"/>
  <c r="BD49" i="1"/>
  <c r="BC49" i="1"/>
  <c r="BA49" i="1"/>
  <c r="AX49" i="1"/>
  <c r="AK49" i="1"/>
  <c r="AH49" i="1"/>
  <c r="AJ49" i="1" s="1"/>
  <c r="AZ49" i="1" s="1"/>
  <c r="AB49" i="1"/>
  <c r="Y49" i="1"/>
  <c r="V49" i="1"/>
  <c r="S49" i="1"/>
  <c r="L49" i="1"/>
  <c r="I49" i="1"/>
  <c r="BD48" i="1"/>
  <c r="BC48" i="1"/>
  <c r="BA48" i="1"/>
  <c r="AX48" i="1"/>
  <c r="AK48" i="1"/>
  <c r="AH48" i="1"/>
  <c r="AJ48" i="1" s="1"/>
  <c r="AZ48" i="1" s="1"/>
  <c r="AB48" i="1"/>
  <c r="Y48" i="1"/>
  <c r="V48" i="1"/>
  <c r="S48" i="1"/>
  <c r="L48" i="1"/>
  <c r="I48" i="1"/>
  <c r="BD47" i="1"/>
  <c r="BC47" i="1"/>
  <c r="BA47" i="1"/>
  <c r="AX47" i="1"/>
  <c r="AK47" i="1"/>
  <c r="AJ47" i="1"/>
  <c r="AH47" i="1"/>
  <c r="AB47" i="1"/>
  <c r="Y47" i="1"/>
  <c r="V47" i="1"/>
  <c r="S47" i="1"/>
  <c r="L47" i="1"/>
  <c r="I47" i="1"/>
  <c r="BD46" i="1"/>
  <c r="BC46" i="1"/>
  <c r="BA46" i="1"/>
  <c r="AX46" i="1"/>
  <c r="AK46" i="1"/>
  <c r="AH46" i="1"/>
  <c r="AJ46" i="1" s="1"/>
  <c r="AB46" i="1"/>
  <c r="Y46" i="1"/>
  <c r="V46" i="1"/>
  <c r="S46" i="1"/>
  <c r="L46" i="1"/>
  <c r="I46" i="1"/>
  <c r="BD45" i="1"/>
  <c r="BC45" i="1"/>
  <c r="BA45" i="1"/>
  <c r="AX45" i="1"/>
  <c r="AK45" i="1"/>
  <c r="AH45" i="1"/>
  <c r="AJ45" i="1" s="1"/>
  <c r="AZ45" i="1" s="1"/>
  <c r="AB45" i="1"/>
  <c r="Y45" i="1"/>
  <c r="V45" i="1"/>
  <c r="S45" i="1"/>
  <c r="L45" i="1"/>
  <c r="I45" i="1"/>
  <c r="BD44" i="1"/>
  <c r="BC44" i="1"/>
  <c r="BA44" i="1"/>
  <c r="AX44" i="1"/>
  <c r="AK44" i="1"/>
  <c r="AH44" i="1"/>
  <c r="AJ44" i="1" s="1"/>
  <c r="AB44" i="1"/>
  <c r="Y44" i="1"/>
  <c r="V44" i="1"/>
  <c r="S44" i="1"/>
  <c r="L44" i="1"/>
  <c r="I44" i="1"/>
  <c r="BD43" i="1"/>
  <c r="BC43" i="1"/>
  <c r="BA43" i="1"/>
  <c r="AX43" i="1"/>
  <c r="AK43" i="1"/>
  <c r="AH43" i="1"/>
  <c r="AJ43" i="1" s="1"/>
  <c r="AB43" i="1"/>
  <c r="Y43" i="1"/>
  <c r="V43" i="1"/>
  <c r="S43" i="1"/>
  <c r="L43" i="1"/>
  <c r="I43" i="1"/>
  <c r="BD42" i="1"/>
  <c r="BC42" i="1"/>
  <c r="BA42" i="1"/>
  <c r="AX42" i="1"/>
  <c r="AK42" i="1"/>
  <c r="AJ42" i="1"/>
  <c r="AH42" i="1"/>
  <c r="AB42" i="1"/>
  <c r="Y42" i="1"/>
  <c r="V42" i="1"/>
  <c r="S42" i="1"/>
  <c r="L42" i="1"/>
  <c r="I42" i="1"/>
  <c r="BD41" i="1"/>
  <c r="BC41" i="1"/>
  <c r="BA41" i="1"/>
  <c r="AX41" i="1"/>
  <c r="AK41" i="1"/>
  <c r="AH41" i="1"/>
  <c r="AJ41" i="1" s="1"/>
  <c r="AB41" i="1"/>
  <c r="Y41" i="1"/>
  <c r="V41" i="1"/>
  <c r="S41" i="1"/>
  <c r="L41" i="1"/>
  <c r="I41" i="1"/>
  <c r="BD40" i="1"/>
  <c r="BC40" i="1"/>
  <c r="BA40" i="1"/>
  <c r="AX40" i="1"/>
  <c r="AK40" i="1"/>
  <c r="AH40" i="1"/>
  <c r="AJ40" i="1" s="1"/>
  <c r="AB40" i="1"/>
  <c r="Y40" i="1"/>
  <c r="V40" i="1"/>
  <c r="S40" i="1"/>
  <c r="L40" i="1"/>
  <c r="I40" i="1"/>
  <c r="BD39" i="1"/>
  <c r="BC39" i="1"/>
  <c r="BA39" i="1"/>
  <c r="AX39" i="1"/>
  <c r="AK39" i="1"/>
  <c r="AJ39" i="1"/>
  <c r="AH39" i="1"/>
  <c r="AB39" i="1"/>
  <c r="Y39" i="1"/>
  <c r="V39" i="1"/>
  <c r="S39" i="1"/>
  <c r="L39" i="1"/>
  <c r="I39" i="1"/>
  <c r="BD38" i="1"/>
  <c r="BC38" i="1"/>
  <c r="BA38" i="1"/>
  <c r="AX38" i="1"/>
  <c r="AK38" i="1"/>
  <c r="AH38" i="1"/>
  <c r="AJ38" i="1" s="1"/>
  <c r="AB38" i="1"/>
  <c r="Y38" i="1"/>
  <c r="V38" i="1"/>
  <c r="S38" i="1"/>
  <c r="L38" i="1"/>
  <c r="I38" i="1"/>
  <c r="BD37" i="1"/>
  <c r="BC37" i="1"/>
  <c r="BA37" i="1"/>
  <c r="AX37" i="1"/>
  <c r="AK37" i="1"/>
  <c r="AH37" i="1"/>
  <c r="AJ37" i="1" s="1"/>
  <c r="AB37" i="1"/>
  <c r="Y37" i="1"/>
  <c r="V37" i="1"/>
  <c r="S37" i="1"/>
  <c r="L37" i="1"/>
  <c r="I37" i="1"/>
  <c r="BD36" i="1"/>
  <c r="BC36" i="1"/>
  <c r="BA36" i="1"/>
  <c r="AX36" i="1"/>
  <c r="AK36" i="1"/>
  <c r="AH36" i="1"/>
  <c r="AJ36" i="1" s="1"/>
  <c r="AB36" i="1"/>
  <c r="Y36" i="1"/>
  <c r="V36" i="1"/>
  <c r="S36" i="1"/>
  <c r="L36" i="1"/>
  <c r="I36" i="1"/>
  <c r="BD35" i="1"/>
  <c r="BC35" i="1"/>
  <c r="BA35" i="1"/>
  <c r="AX35" i="1"/>
  <c r="AK35" i="1"/>
  <c r="AH35" i="1"/>
  <c r="AJ35" i="1" s="1"/>
  <c r="AB35" i="1"/>
  <c r="Y35" i="1"/>
  <c r="V35" i="1"/>
  <c r="S35" i="1"/>
  <c r="L35" i="1"/>
  <c r="I35" i="1"/>
  <c r="BD34" i="1"/>
  <c r="BC34" i="1"/>
  <c r="BA34" i="1"/>
  <c r="AX34" i="1"/>
  <c r="AK34" i="1"/>
  <c r="AH34" i="1"/>
  <c r="AJ34" i="1" s="1"/>
  <c r="AB34" i="1"/>
  <c r="Y34" i="1"/>
  <c r="V34" i="1"/>
  <c r="S34" i="1"/>
  <c r="L34" i="1"/>
  <c r="I34" i="1"/>
  <c r="BD33" i="1"/>
  <c r="BC33" i="1"/>
  <c r="BA33" i="1"/>
  <c r="AX33" i="1"/>
  <c r="AK33" i="1"/>
  <c r="AH33" i="1"/>
  <c r="AJ33" i="1" s="1"/>
  <c r="AZ33" i="1" s="1"/>
  <c r="AB33" i="1"/>
  <c r="Y33" i="1"/>
  <c r="V33" i="1"/>
  <c r="S33" i="1"/>
  <c r="L33" i="1"/>
  <c r="I33" i="1"/>
  <c r="BD32" i="1"/>
  <c r="BC32" i="1"/>
  <c r="BA32" i="1"/>
  <c r="AX32" i="1"/>
  <c r="AK32" i="1"/>
  <c r="AH32" i="1"/>
  <c r="AJ32" i="1" s="1"/>
  <c r="AZ32" i="1" s="1"/>
  <c r="AB32" i="1"/>
  <c r="Y32" i="1"/>
  <c r="V32" i="1"/>
  <c r="S32" i="1"/>
  <c r="L32" i="1"/>
  <c r="I32" i="1"/>
  <c r="BD31" i="1"/>
  <c r="BC31" i="1"/>
  <c r="BA31" i="1"/>
  <c r="AX31" i="1"/>
  <c r="AK31" i="1"/>
  <c r="AH31" i="1"/>
  <c r="AJ31" i="1" s="1"/>
  <c r="AB31" i="1"/>
  <c r="Y31" i="1"/>
  <c r="V31" i="1"/>
  <c r="S31" i="1"/>
  <c r="L31" i="1"/>
  <c r="I31" i="1"/>
  <c r="BD30" i="1"/>
  <c r="BC30" i="1"/>
  <c r="BA30" i="1"/>
  <c r="AX30" i="1"/>
  <c r="AK30" i="1"/>
  <c r="AH30" i="1"/>
  <c r="AJ30" i="1" s="1"/>
  <c r="AB30" i="1"/>
  <c r="Y30" i="1"/>
  <c r="V30" i="1"/>
  <c r="S30" i="1"/>
  <c r="L30" i="1"/>
  <c r="I30" i="1"/>
  <c r="BD29" i="1"/>
  <c r="BC29" i="1"/>
  <c r="BA29" i="1"/>
  <c r="AX29" i="1"/>
  <c r="AK29" i="1"/>
  <c r="AH29" i="1"/>
  <c r="AJ29" i="1" s="1"/>
  <c r="AZ29" i="1" s="1"/>
  <c r="AB29" i="1"/>
  <c r="Y29" i="1"/>
  <c r="V29" i="1"/>
  <c r="S29" i="1"/>
  <c r="L29" i="1"/>
  <c r="I29" i="1"/>
  <c r="BD28" i="1"/>
  <c r="BC28" i="1"/>
  <c r="BA28" i="1"/>
  <c r="AX28" i="1"/>
  <c r="AK28" i="1"/>
  <c r="AH28" i="1"/>
  <c r="AJ28" i="1" s="1"/>
  <c r="AB28" i="1"/>
  <c r="Y28" i="1"/>
  <c r="V28" i="1"/>
  <c r="S28" i="1"/>
  <c r="L28" i="1"/>
  <c r="I28" i="1"/>
  <c r="BD27" i="1"/>
  <c r="BC27" i="1"/>
  <c r="BA27" i="1"/>
  <c r="AX27" i="1"/>
  <c r="AK27" i="1"/>
  <c r="AH27" i="1"/>
  <c r="AJ27" i="1" s="1"/>
  <c r="AZ27" i="1" s="1"/>
  <c r="AB27" i="1"/>
  <c r="Y27" i="1"/>
  <c r="V27" i="1"/>
  <c r="S27" i="1"/>
  <c r="L27" i="1"/>
  <c r="I27" i="1"/>
  <c r="BD26" i="1"/>
  <c r="BC26" i="1"/>
  <c r="BA26" i="1"/>
  <c r="AX26" i="1"/>
  <c r="AK26" i="1"/>
  <c r="AJ26" i="1"/>
  <c r="AZ26" i="1" s="1"/>
  <c r="AH26" i="1"/>
  <c r="AB26" i="1"/>
  <c r="Y26" i="1"/>
  <c r="V26" i="1"/>
  <c r="S26" i="1"/>
  <c r="L26" i="1"/>
  <c r="I26" i="1"/>
  <c r="BD25" i="1"/>
  <c r="BC25" i="1"/>
  <c r="BA25" i="1"/>
  <c r="AX25" i="1"/>
  <c r="AK25" i="1"/>
  <c r="AH25" i="1"/>
  <c r="AJ25" i="1" s="1"/>
  <c r="AB25" i="1"/>
  <c r="Y25" i="1"/>
  <c r="V25" i="1"/>
  <c r="S25" i="1"/>
  <c r="L25" i="1"/>
  <c r="I25" i="1"/>
  <c r="BD24" i="1"/>
  <c r="BC24" i="1"/>
  <c r="BA24" i="1"/>
  <c r="AX24" i="1"/>
  <c r="AK24" i="1"/>
  <c r="AH24" i="1"/>
  <c r="AJ24" i="1" s="1"/>
  <c r="AB24" i="1"/>
  <c r="Y24" i="1"/>
  <c r="V24" i="1"/>
  <c r="S24" i="1"/>
  <c r="L24" i="1"/>
  <c r="I24" i="1"/>
  <c r="BD23" i="1"/>
  <c r="BC23" i="1"/>
  <c r="BA23" i="1"/>
  <c r="AX23" i="1"/>
  <c r="AK23" i="1"/>
  <c r="AH23" i="1"/>
  <c r="AJ23" i="1" s="1"/>
  <c r="AB23" i="1"/>
  <c r="Y23" i="1"/>
  <c r="V23" i="1"/>
  <c r="S23" i="1"/>
  <c r="L23" i="1"/>
  <c r="I23" i="1"/>
  <c r="BD22" i="1"/>
  <c r="BC22" i="1"/>
  <c r="BA22" i="1"/>
  <c r="AX22" i="1"/>
  <c r="AK22" i="1"/>
  <c r="AH22" i="1"/>
  <c r="AJ22" i="1" s="1"/>
  <c r="AB22" i="1"/>
  <c r="Y22" i="1"/>
  <c r="V22" i="1"/>
  <c r="S22" i="1"/>
  <c r="L22" i="1"/>
  <c r="I22" i="1"/>
  <c r="BD21" i="1"/>
  <c r="BC21" i="1"/>
  <c r="BA21" i="1"/>
  <c r="AX21" i="1"/>
  <c r="AK21" i="1"/>
  <c r="AJ21" i="1"/>
  <c r="AH21" i="1"/>
  <c r="AB21" i="1"/>
  <c r="Y21" i="1"/>
  <c r="V21" i="1"/>
  <c r="S21" i="1"/>
  <c r="L21" i="1"/>
  <c r="I21" i="1"/>
  <c r="BD20" i="1"/>
  <c r="BC20" i="1"/>
  <c r="BA20" i="1"/>
  <c r="AX20" i="1"/>
  <c r="AK20" i="1"/>
  <c r="AH20" i="1"/>
  <c r="AJ20" i="1" s="1"/>
  <c r="AB20" i="1"/>
  <c r="Y20" i="1"/>
  <c r="V20" i="1"/>
  <c r="S20" i="1"/>
  <c r="L20" i="1"/>
  <c r="I20" i="1"/>
  <c r="BD19" i="1"/>
  <c r="BC19" i="1"/>
  <c r="BA19" i="1"/>
  <c r="AX19" i="1"/>
  <c r="AK19" i="1"/>
  <c r="AH19" i="1"/>
  <c r="AJ19" i="1" s="1"/>
  <c r="AB19" i="1"/>
  <c r="Y19" i="1"/>
  <c r="V19" i="1"/>
  <c r="S19" i="1"/>
  <c r="L19" i="1"/>
  <c r="I19" i="1"/>
  <c r="BD18" i="1"/>
  <c r="BC18" i="1"/>
  <c r="BA18" i="1"/>
  <c r="AX18" i="1"/>
  <c r="AK18" i="1"/>
  <c r="AH18" i="1"/>
  <c r="AJ18" i="1" s="1"/>
  <c r="AB18" i="1"/>
  <c r="Y18" i="1"/>
  <c r="V18" i="1"/>
  <c r="S18" i="1"/>
  <c r="L18" i="1"/>
  <c r="I18" i="1"/>
  <c r="BD17" i="1"/>
  <c r="BC17" i="1"/>
  <c r="BA17" i="1"/>
  <c r="AX17" i="1"/>
  <c r="AK17" i="1"/>
  <c r="AH17" i="1"/>
  <c r="AJ17" i="1" s="1"/>
  <c r="AB17" i="1"/>
  <c r="Y17" i="1"/>
  <c r="V17" i="1"/>
  <c r="S17" i="1"/>
  <c r="L17" i="1"/>
  <c r="I17" i="1"/>
  <c r="BD16" i="1"/>
  <c r="BC16" i="1"/>
  <c r="BA16" i="1"/>
  <c r="AX16" i="1"/>
  <c r="AK16" i="1"/>
  <c r="AH16" i="1"/>
  <c r="AJ16" i="1" s="1"/>
  <c r="AB16" i="1"/>
  <c r="Y16" i="1"/>
  <c r="V16" i="1"/>
  <c r="S16" i="1"/>
  <c r="L16" i="1"/>
  <c r="I16" i="1"/>
  <c r="BD15" i="1"/>
  <c r="BC15" i="1"/>
  <c r="BA15" i="1"/>
  <c r="AX15" i="1"/>
  <c r="AK15" i="1"/>
  <c r="AH15" i="1"/>
  <c r="AJ15" i="1" s="1"/>
  <c r="AB15" i="1"/>
  <c r="Y15" i="1"/>
  <c r="V15" i="1"/>
  <c r="S15" i="1"/>
  <c r="L15" i="1"/>
  <c r="I15" i="1"/>
  <c r="BD14" i="1"/>
  <c r="BC14" i="1"/>
  <c r="BA14" i="1"/>
  <c r="AX14" i="1"/>
  <c r="AK14" i="1"/>
  <c r="AH14" i="1"/>
  <c r="AJ14" i="1" s="1"/>
  <c r="AB14" i="1"/>
  <c r="Y14" i="1"/>
  <c r="V14" i="1"/>
  <c r="S14" i="1"/>
  <c r="L14" i="1"/>
  <c r="I14" i="1"/>
  <c r="BD13" i="1"/>
  <c r="BC13" i="1"/>
  <c r="BA13" i="1"/>
  <c r="AX13" i="1"/>
  <c r="AK13" i="1"/>
  <c r="AH13" i="1"/>
  <c r="AJ13" i="1" s="1"/>
  <c r="AZ13" i="1" s="1"/>
  <c r="AB13" i="1"/>
  <c r="Y13" i="1"/>
  <c r="V13" i="1"/>
  <c r="S13" i="1"/>
  <c r="L13" i="1"/>
  <c r="I13" i="1"/>
  <c r="BD12" i="1"/>
  <c r="BC12" i="1"/>
  <c r="BA12" i="1"/>
  <c r="AX12" i="1"/>
  <c r="AK12" i="1"/>
  <c r="AH12" i="1"/>
  <c r="AJ12" i="1" s="1"/>
  <c r="AZ12" i="1" s="1"/>
  <c r="AB12" i="1"/>
  <c r="Y12" i="1"/>
  <c r="V12" i="1"/>
  <c r="S12" i="1"/>
  <c r="L12" i="1"/>
  <c r="I12" i="1"/>
  <c r="BD11" i="1"/>
  <c r="BC11" i="1"/>
  <c r="BA11" i="1"/>
  <c r="AX11" i="1"/>
  <c r="AK11" i="1"/>
  <c r="AH11" i="1"/>
  <c r="AJ11" i="1" s="1"/>
  <c r="AB11" i="1"/>
  <c r="Y11" i="1"/>
  <c r="V11" i="1"/>
  <c r="S11" i="1"/>
  <c r="L11" i="1"/>
  <c r="I11" i="1"/>
  <c r="BD10" i="1"/>
  <c r="BC10" i="1"/>
  <c r="BA10" i="1"/>
  <c r="AX10" i="1"/>
  <c r="AK10" i="1"/>
  <c r="AH10" i="1"/>
  <c r="AJ10" i="1" s="1"/>
  <c r="AB10" i="1"/>
  <c r="Y10" i="1"/>
  <c r="V10" i="1"/>
  <c r="S10" i="1"/>
  <c r="L10" i="1"/>
  <c r="I10" i="1"/>
  <c r="BD9" i="1"/>
  <c r="BC9" i="1"/>
  <c r="BA9" i="1"/>
  <c r="AX9" i="1"/>
  <c r="AK9" i="1"/>
  <c r="AH9" i="1"/>
  <c r="AJ9" i="1" s="1"/>
  <c r="AB9" i="1"/>
  <c r="Y9" i="1"/>
  <c r="V9" i="1"/>
  <c r="S9" i="1"/>
  <c r="L9" i="1"/>
  <c r="I9" i="1"/>
  <c r="BD8" i="1"/>
  <c r="BC8" i="1"/>
  <c r="BA8" i="1"/>
  <c r="AX8" i="1"/>
  <c r="AK8" i="1"/>
  <c r="AH8" i="1"/>
  <c r="AJ8" i="1" s="1"/>
  <c r="AZ8" i="1" s="1"/>
  <c r="AB8" i="1"/>
  <c r="Y8" i="1"/>
  <c r="V8" i="1"/>
  <c r="S8" i="1"/>
  <c r="L8" i="1"/>
  <c r="I8" i="1"/>
  <c r="BD7" i="1"/>
  <c r="BC7" i="1"/>
  <c r="BA7" i="1"/>
  <c r="AX7" i="1"/>
  <c r="AK7" i="1"/>
  <c r="AH7" i="1"/>
  <c r="AJ7" i="1" s="1"/>
  <c r="AZ7" i="1" s="1"/>
  <c r="AB7" i="1"/>
  <c r="Y7" i="1"/>
  <c r="V7" i="1"/>
  <c r="S7" i="1"/>
  <c r="L7" i="1"/>
  <c r="I7" i="1"/>
  <c r="BD6" i="1"/>
  <c r="BC6" i="1"/>
  <c r="BA6" i="1"/>
  <c r="AX6" i="1"/>
  <c r="AH6" i="1"/>
  <c r="AJ6" i="1" s="1"/>
  <c r="AZ6" i="1" s="1"/>
  <c r="AB6" i="1"/>
  <c r="Y6" i="1"/>
  <c r="V6" i="1"/>
  <c r="S6" i="1"/>
  <c r="L6" i="1"/>
  <c r="I6" i="1"/>
  <c r="AZ21" i="1" l="1"/>
  <c r="AZ22" i="1"/>
  <c r="AZ24" i="1"/>
  <c r="AZ25" i="1"/>
  <c r="AZ40" i="1"/>
  <c r="AZ41" i="1"/>
  <c r="AZ55" i="1"/>
  <c r="AZ73" i="1"/>
  <c r="AZ74" i="1"/>
  <c r="AZ75" i="1"/>
  <c r="AZ77" i="1"/>
  <c r="AZ79" i="1"/>
  <c r="AZ56" i="1"/>
  <c r="AZ57" i="1"/>
  <c r="AZ58" i="1"/>
  <c r="AZ59" i="1"/>
  <c r="AZ81" i="1"/>
  <c r="AZ82" i="1"/>
  <c r="AZ83" i="1"/>
  <c r="AZ85" i="1"/>
  <c r="AZ86" i="1"/>
  <c r="AZ87" i="1"/>
  <c r="AZ14" i="1"/>
  <c r="AZ15" i="1"/>
  <c r="AZ16" i="1"/>
  <c r="AZ18" i="1"/>
  <c r="AZ20" i="1"/>
  <c r="AZ37" i="1"/>
  <c r="AZ38" i="1"/>
  <c r="AZ10" i="1"/>
  <c r="AZ30" i="1"/>
  <c r="AZ46" i="1"/>
  <c r="AZ53" i="1"/>
  <c r="AZ54" i="1"/>
  <c r="AZ23" i="1"/>
  <c r="AZ11" i="1"/>
  <c r="AZ19" i="1"/>
  <c r="AZ28" i="1"/>
  <c r="AZ34" i="1"/>
  <c r="AZ35" i="1"/>
  <c r="AZ36" i="1"/>
  <c r="AZ42" i="1"/>
  <c r="AZ43" i="1"/>
  <c r="AZ44" i="1"/>
  <c r="AZ78" i="1"/>
  <c r="AZ72" i="1"/>
  <c r="AZ80" i="1"/>
  <c r="AZ88" i="1"/>
  <c r="AZ9" i="1"/>
  <c r="AZ17" i="1"/>
  <c r="AZ31" i="1"/>
  <c r="AZ39" i="1"/>
  <c r="AZ47" i="1"/>
  <c r="AZ60" i="1"/>
  <c r="AZ68" i="1"/>
  <c r="AZ76" i="1"/>
  <c r="AZ84" i="1"/>
</calcChain>
</file>

<file path=xl/comments1.xml><?xml version="1.0" encoding="utf-8"?>
<comments xmlns="http://schemas.openxmlformats.org/spreadsheetml/2006/main">
  <authors>
    <author>CDRRMO-User</author>
  </authors>
  <commentList>
    <comment ref="J6" authorId="0">
      <text>
        <r>
          <rPr>
            <b/>
            <sz val="9"/>
            <color indexed="81"/>
            <rFont val="Tahoma"/>
            <family val="2"/>
          </rPr>
          <t>CDRRMO-User:</t>
        </r>
        <r>
          <rPr>
            <sz val="9"/>
            <color indexed="81"/>
            <rFont val="Tahoma"/>
            <family val="2"/>
          </rPr>
          <t xml:space="preserve">
</t>
        </r>
      </text>
    </comment>
  </commentList>
</comments>
</file>

<file path=xl/sharedStrings.xml><?xml version="1.0" encoding="utf-8"?>
<sst xmlns="http://schemas.openxmlformats.org/spreadsheetml/2006/main" count="1014" uniqueCount="267">
  <si>
    <t>SOCIAL SECTOR: POPULATION</t>
  </si>
  <si>
    <t>Climate Variable</t>
  </si>
  <si>
    <t>HAZARD</t>
  </si>
  <si>
    <t>EXPOSURE</t>
  </si>
  <si>
    <t>Summary of Findings (Exposure)</t>
  </si>
  <si>
    <t>SENSITIVITY</t>
  </si>
  <si>
    <t>Summary of Findings (Sensitivity)</t>
  </si>
  <si>
    <t>Degree of Impact</t>
  </si>
  <si>
    <t>ADAPTIVE CAPACITY</t>
  </si>
  <si>
    <t>Summary of Findings (Adaptive Capacity)</t>
  </si>
  <si>
    <t>Vulnerability Score</t>
  </si>
  <si>
    <t>Vulnerabilty Category</t>
  </si>
  <si>
    <t>Severity of Consequence Score</t>
  </si>
  <si>
    <t>Risk Score</t>
  </si>
  <si>
    <t>Risk Category</t>
  </si>
  <si>
    <t>Hazard</t>
  </si>
  <si>
    <t>Likelihood of Occurrence</t>
  </si>
  <si>
    <t>Magnitude or Depth</t>
  </si>
  <si>
    <t>Geographical Area or Ecosystem</t>
  </si>
  <si>
    <t>Barangay</t>
  </si>
  <si>
    <t>Residential Area</t>
  </si>
  <si>
    <t>Barangay Population</t>
  </si>
  <si>
    <t>Population Density (pop'n/hectare)</t>
  </si>
  <si>
    <t>Affected Area (hectares)</t>
  </si>
  <si>
    <t>Exposed Population</t>
  </si>
  <si>
    <t>Exposure Percentage</t>
  </si>
  <si>
    <t>Exposure Score</t>
  </si>
  <si>
    <t>Percentage of Informal Settlers</t>
  </si>
  <si>
    <t>Percentage living in dwelling units made from light materials</t>
  </si>
  <si>
    <t>Percentage of young dependents</t>
  </si>
  <si>
    <t>Percentage of old dependents</t>
  </si>
  <si>
    <t>Percentage of persons with disabilities</t>
  </si>
  <si>
    <t>Percentage below poverty threshold</t>
  </si>
  <si>
    <t>Percentage of malnourished individuals</t>
  </si>
  <si>
    <t>Average Sensitivity Score</t>
  </si>
  <si>
    <t>Wealth</t>
  </si>
  <si>
    <t>Technology</t>
  </si>
  <si>
    <t>Infrastructure</t>
  </si>
  <si>
    <t>Information</t>
  </si>
  <si>
    <t>Institutional Governance</t>
  </si>
  <si>
    <t>Social Capital (outside government innitiatives)</t>
  </si>
  <si>
    <t>Ave. Adaptive Capacity</t>
  </si>
  <si>
    <t>(Be consistent with the city-wide hazards)</t>
  </si>
  <si>
    <t>Score (1-6)</t>
  </si>
  <si>
    <t>Estimated Residential Area (hectares)</t>
  </si>
  <si>
    <t>Total Population of barangay</t>
  </si>
  <si>
    <t>Computed Population Density (pop/area)</t>
  </si>
  <si>
    <t>Estimated affected area by hazard</t>
  </si>
  <si>
    <t>Total population exposed (affected area* pop'n density)</t>
  </si>
  <si>
    <t>Affected population divided by total population</t>
  </si>
  <si>
    <t>% living in informal settlements</t>
  </si>
  <si>
    <t>Total no. of poor household</t>
  </si>
  <si>
    <t>No. of poor household living in dwelling units made from light materials</t>
  </si>
  <si>
    <t>% of poor household living in dwelling units made from light materials</t>
  </si>
  <si>
    <t>No. of young dependens</t>
  </si>
  <si>
    <t>%. of young dependens</t>
  </si>
  <si>
    <t>No. of Old Dependents</t>
  </si>
  <si>
    <t>% of  old dependents</t>
  </si>
  <si>
    <t>No. of PWDs</t>
  </si>
  <si>
    <t>% of PWDs</t>
  </si>
  <si>
    <t>% living below poverty threshold</t>
  </si>
  <si>
    <t>% of malnourished individuals</t>
  </si>
  <si>
    <t>Total Sensitivity divided number of indicators</t>
  </si>
  <si>
    <t>Score</t>
  </si>
  <si>
    <t>Category</t>
  </si>
  <si>
    <t>Description</t>
  </si>
  <si>
    <t>Adaptive Capacity Score</t>
  </si>
  <si>
    <t>Adaptive capacity score</t>
  </si>
  <si>
    <t>Total score divided total number of inidicators</t>
  </si>
  <si>
    <t>Degree of Impact divided by adaptive capacity</t>
  </si>
  <si>
    <t>likelihood of occurrence x Severity of Occurrence</t>
  </si>
  <si>
    <t>see Scoring guide</t>
  </si>
  <si>
    <t>Flooding</t>
  </si>
  <si>
    <t>Urban</t>
  </si>
  <si>
    <t>Agao</t>
  </si>
  <si>
    <t>5% Calamity fund             Access to private sectors financial assistance from LGU &amp; DSWD    but has limited access to resources to respond to hazard.</t>
  </si>
  <si>
    <t>Very limited Equipment and facilities for assistance</t>
  </si>
  <si>
    <t>Has available infrastructure such as Concrete roads, Dike, t, Brgy. Hall w/ day care center  , health center building, School but cannot accommodate large number of evacuees during flood</t>
  </si>
  <si>
    <t>Information Education Campaign, Alert Level; communication facilities are in place, but procedures are not yet in place</t>
  </si>
  <si>
    <t>BDRRM                        RESCUE TEAM, Ordinances , laws, Disaster Plan</t>
  </si>
  <si>
    <t xml:space="preserve">There are access to available Emergency Shelter Assistance, availability of emergency response team </t>
  </si>
  <si>
    <t>Lowland</t>
  </si>
  <si>
    <t>Agusan Pequeño</t>
  </si>
  <si>
    <t>Has available infrastructure such as Concrete roads, Dike, covered court, Brgy. Hall, Day care center ,schools, , health center building but cannot accommodate large number of evacuees during flood</t>
  </si>
  <si>
    <t>Ambago</t>
  </si>
  <si>
    <t>Has available infrastructure such as Concrete roads,  covered court, Brgy. Hall, schools, Senior Citizen, Day care centers, health center building but cannot accommodate large number of evacuees during flood</t>
  </si>
  <si>
    <t>Upland</t>
  </si>
  <si>
    <t>Amparo</t>
  </si>
  <si>
    <t>Has available infrastructure such as semi Concrete roads, Mini gym , Brgy. Hall, schools, Day care center , health center building but cannot accommodate large number of evacuees during flood</t>
  </si>
  <si>
    <t>Ampayon</t>
  </si>
  <si>
    <t>Has available infrastructure such as Concrete roads, covered court, Brgy. Hall, schools, Multi Purpose hall, health center building but cannot accommodate large number of evacuees during flood</t>
  </si>
  <si>
    <t>Anticala</t>
  </si>
  <si>
    <t>Has available infrastructure such as Concrete roads, Dike, covered court, Brgy. Hall, schools, Senior Citizen, health center building but cannot accommodate large number of evacuees during flood</t>
  </si>
  <si>
    <t>Antongalon</t>
  </si>
  <si>
    <t>Has available infrastructure such as Concrete roads,  covered court, Brgy. Hall, schools, Senior Citizen, health center building, multi purpose hall but cannot accommodate large number of evacuees during flood</t>
  </si>
  <si>
    <t>Aupagan</t>
  </si>
  <si>
    <t>Has available infrastructure such as covered court, Brgy. Hall, schools,  health center building Day care center, but cannot accommodate large number of evacuees during flood</t>
  </si>
  <si>
    <t>Baan Km. 3</t>
  </si>
  <si>
    <t>Has available infrastructure such as Concrete roads, covered court, Brgy. Hall,Day  care center , schools, Senior Citizen, health center building, Birthing clinic but cannot accommodate large number of evacuees during flood</t>
  </si>
  <si>
    <t xml:space="preserve">Baan Riverside </t>
  </si>
  <si>
    <t>Has available infrastructure such as Concrete roads, basketball court, Brgy. Hall, schools,Day Care Centers, Senior Citizen, health center building but cannot accommodate large number of evacuees during flood</t>
  </si>
  <si>
    <t>Babag</t>
  </si>
  <si>
    <t>Has available infrastructure such as Concrete roads,  covered court, Brgy. Hall, Day Care Center, schools, health center building but cannot accommodate large number of evacuees during flood</t>
  </si>
  <si>
    <t xml:space="preserve">Bading </t>
  </si>
  <si>
    <t>Has available infrastructure such as Concrete roads, Dike, covered court, Brgy. Hall, Day care center ,schools,  health center building but cannot accommodate large number of evacuees during flood</t>
  </si>
  <si>
    <t>Bancasi</t>
  </si>
  <si>
    <t>Has available infrastructure such as Evacuation Center, Concrete roads, covered court, Brgy. Hall, Day care center, Senior Citiizen,health center building, Pilot eacuation center, women''s training center but cannot accommodate large number of evacuees during flood</t>
  </si>
  <si>
    <t>Banza</t>
  </si>
  <si>
    <t>Has available infrastructure such as Concrete roads and bridges, covered court, Brgy. Hall, schools, Day care center Senior Citizen, health center building but cannot accommodate large number of evacuees during flood</t>
  </si>
  <si>
    <t>Baobaoan</t>
  </si>
  <si>
    <t>Has available infrastructure such as Concrete roads, , covered court, Brgy. Hall, schools, Day care center,  Senior Citizen, health center building but cannot accommodate large number of evacuees during flood</t>
  </si>
  <si>
    <t xml:space="preserve">Basag </t>
  </si>
  <si>
    <t>Has available infrastructure such as Concrete roads, Day care center,covered court, Brgy. Hall, schools, Senior Citizen, health center building, women center  but cannot accommodate large number of evacuees during flood</t>
  </si>
  <si>
    <t>Bayanihan</t>
  </si>
  <si>
    <t>Has available infrastructure such as Concrete roads,  covered court, Brgy. Hall, schools, Day care center, health center building but cannot accommodate large number of evacuees during flood</t>
  </si>
  <si>
    <t>Bilay</t>
  </si>
  <si>
    <t>Bitan-agan</t>
  </si>
  <si>
    <t>Has available infrastructure such as Concrete roads,  covered court, Brgy. Hall, Day care center schools, health center building but cannot accommodate large number of evacuees during flood</t>
  </si>
  <si>
    <t>Bit-os</t>
  </si>
  <si>
    <t>Bobon</t>
  </si>
  <si>
    <t>Has available infrastructure such as Semi -Concrete roads and bridges Dcovered court, Brgy. Hall, schools, Senior Citizen, health center building but cannot accommodate large number of evacuees during flood</t>
  </si>
  <si>
    <t>Bonbon</t>
  </si>
  <si>
    <t>Has available infrastructure such as Concrete roads,  covered court, Brgy. Hall, Day care centers,  schools, , health center building but cannot accommodate large number of evacuees during flood</t>
  </si>
  <si>
    <t>Bugsukan</t>
  </si>
  <si>
    <t>Buhangin</t>
  </si>
  <si>
    <t>Has available infrastructure such as semi Concrete roads, Dike, Brgy. Hall, schools, Day care cnter, health center building but cannot accommodate large number of evacuees during flood</t>
  </si>
  <si>
    <t>Cabcabon</t>
  </si>
  <si>
    <t>Has available infrastructure such as semi Concrete roads,  covered court, Brgy. Hall, Day care centers,  schools, , health center building but cannot accommodate large number of evacuees during flood</t>
  </si>
  <si>
    <t>Rural</t>
  </si>
  <si>
    <t>Camayahan</t>
  </si>
  <si>
    <t>Dagohoy</t>
  </si>
  <si>
    <t>Has available infrastructure such as Concrete roads, Brgy. Hall, schools, Day care center health center building but cannot accommodate large number of evacuees during flood</t>
  </si>
  <si>
    <t xml:space="preserve">Dankias </t>
  </si>
  <si>
    <t xml:space="preserve">De Oro </t>
  </si>
  <si>
    <t xml:space="preserve">Diego Silang </t>
  </si>
  <si>
    <t>Has available infrastructure such as Concrete roads,  Brgy. Hall, Day care center  health center building, schools but cannot accommodate large number of evacuees during flood</t>
  </si>
  <si>
    <t>Don Francisco</t>
  </si>
  <si>
    <t>Doongan</t>
  </si>
  <si>
    <t>Has available infrastructure such as Concrete roads,  covered court, Brgy. Hall, Day care centers,  schools, , health center building, Birthing clinic but cannot accommodate large number of evacuees during flood</t>
  </si>
  <si>
    <t>Dulag</t>
  </si>
  <si>
    <t>Dumalagan</t>
  </si>
  <si>
    <t xml:space="preserve">Florida </t>
  </si>
  <si>
    <t>Fort Poyohon</t>
  </si>
  <si>
    <t>Has available infrastructure such as Concrete roads, Dike, covered court, Brgy. Hall, Day Care Center ,health center building but cannot accommodate large number of evacuees during flood</t>
  </si>
  <si>
    <t>Kinamlutan</t>
  </si>
  <si>
    <t>Golden Ribbon</t>
  </si>
  <si>
    <t>Has available infrastructure such as Concrete roads, Dike, covered court, Brgy. Hall, schools, health center building, multi purpose building but cannot accommodate large number of evacuees during flood</t>
  </si>
  <si>
    <t>Holy Redeemer</t>
  </si>
  <si>
    <t>Has available infrastructure such as Concrete roads, covered court, Brgy. Hall, schools, Birthing Clinic, health center building but cannot accommodate large number of evacuees during flood</t>
  </si>
  <si>
    <t>Humabon</t>
  </si>
  <si>
    <t>Has available infrastructure such as Concrete roads, Dike,  Brgy. Hall, Day Care Center, health center building but cannot accommodate large number of evacuees during flood</t>
  </si>
  <si>
    <t xml:space="preserve">Imadejas </t>
  </si>
  <si>
    <t>Has available infrastructure such as Concrete roads, covered court, Brgy. Hall, day care center Function Hall,schools,  health center building but cannot accommodate large number of evacuees during flood</t>
  </si>
  <si>
    <t xml:space="preserve">Jose P. Rizal </t>
  </si>
  <si>
    <t>Has available infrastructure such as Concrete roads, covered court, Brgy. Hall, schools,, health center building, day care center but cannot accommodate large number of evacuees during flood</t>
  </si>
  <si>
    <t>Lapu-lapu</t>
  </si>
  <si>
    <t>Has available infrastructure such as Concrete roads, covered court, Brgy. Hall, schools,, health center building but cannot accommodate large number of evacuees during flood</t>
  </si>
  <si>
    <t>Lemon</t>
  </si>
  <si>
    <t xml:space="preserve">Leon Kilat </t>
  </si>
  <si>
    <t>Has available infrastructure such as Concrete roads, Dike, covered court, Brgy. Hall, schools, Day care center health center building but cannot accommodate large number of evacuees during flood</t>
  </si>
  <si>
    <t xml:space="preserve">Libertad </t>
  </si>
  <si>
    <t>Has available infrastructure such as Concrete roads,  covered court, Brgy. Hall, Day care centers,  schools, , health center building, sports complex but cannot accommodate large number of evacuees during flood</t>
  </si>
  <si>
    <t>Limaha</t>
  </si>
  <si>
    <t>Has available infrastructure such as Concrete roads, covered court, Brgy. Hall w/ Day care Center , schools, Senior Citizen, health center building but cannot accommodate large number of evacuees during flood</t>
  </si>
  <si>
    <t xml:space="preserve">Los Angeles </t>
  </si>
  <si>
    <t>Coastal</t>
  </si>
  <si>
    <t>Lumbocan</t>
  </si>
  <si>
    <t xml:space="preserve">Manuel J. Santos </t>
  </si>
  <si>
    <t xml:space="preserve">Maguinda </t>
  </si>
  <si>
    <t xml:space="preserve">Mahay </t>
  </si>
  <si>
    <t>Mahogany</t>
  </si>
  <si>
    <t>Has available infrastructure such as Concrete roads and bridges, Dike, covered court, Brgy. Hall, schools, Senior Citizen, health center building, day care center but cannot accommodate large number of evacuees during flood</t>
  </si>
  <si>
    <t>Maibu</t>
  </si>
  <si>
    <t>Mandamo</t>
  </si>
  <si>
    <t>Manila de Bugabus</t>
  </si>
  <si>
    <t>Maon</t>
  </si>
  <si>
    <t>Masao</t>
  </si>
  <si>
    <t>Has available infrastructure such as Concrete roadsand bridges ,  covered court, Brgy. Hall, Day care centers,  schools, , health center building but cannot accommodate large number of evacuees during flood</t>
  </si>
  <si>
    <t xml:space="preserve">Maug </t>
  </si>
  <si>
    <t>New Society Village</t>
  </si>
  <si>
    <t>Has available infrastructure such as Concrete roads, , covered court, Brgy. Hall, Day care center, , health center building but cannot accommodate large number of evacuees during flood</t>
  </si>
  <si>
    <t>Nongnong</t>
  </si>
  <si>
    <t>Obrero</t>
  </si>
  <si>
    <t>Has available infrastructure such as Concrete roads, Dike, covered court, Brgy. Hall, schools, Senior Citizen,Birthing clinic, health center building, Tawag Center,Day Care Center but cannot accommodate large number of evacuees during flood</t>
  </si>
  <si>
    <t>Ong Yiu</t>
  </si>
  <si>
    <t>Has available infrastructure such as Concrete roads, Dike, covered court, Brgy. Hall,  Day Care Center ,schools,  health center building but cannot accommodate large number of evacuees during flood</t>
  </si>
  <si>
    <t>Pagatpatan</t>
  </si>
  <si>
    <t>Pangabugan</t>
  </si>
  <si>
    <t xml:space="preserve">Pianing </t>
  </si>
  <si>
    <t>Pigdaulan</t>
  </si>
  <si>
    <t>Has available infrastructure such as Concrete roads,  covered court, Brgy. Hall, Day care centers,  schools, , health center building, women center, senior citizen but cannot accommodate large number of evacuees during flood</t>
  </si>
  <si>
    <t>Pinamanculan</t>
  </si>
  <si>
    <t>Rajah Soliman</t>
  </si>
  <si>
    <t>Has available infrastructure such as Concrete roads, Dike, , Brgy. Hall with day care center ,  health center building but cannot accommodate large number of evacuees during flood</t>
  </si>
  <si>
    <t>Salvacion</t>
  </si>
  <si>
    <t>San Ignacio</t>
  </si>
  <si>
    <t>Has available infrastructure such as Concrete roads, covered court, Brgy. Hall, schools, Day Care Center , health center building but cannot accommodate large number of evacuees during flood</t>
  </si>
  <si>
    <t>San Mateo</t>
  </si>
  <si>
    <t xml:space="preserve">San Vicente </t>
  </si>
  <si>
    <t>Has available infrastructure such as Concrete roads,  covered court, Brgy. Hall, Day care centers,  schools, , health center building, function Hall, Birthing Clinic but cannot accommodate large number of evacuees during flood</t>
  </si>
  <si>
    <t>Santo Niño</t>
  </si>
  <si>
    <t xml:space="preserve">Sikatuna </t>
  </si>
  <si>
    <t>Has available infrastructure such as Concrete roads, Dike, , Brgy. Hall w/ day care center  health center building but cannot accommodate large number of evacuees during flood</t>
  </si>
  <si>
    <t>Silongan</t>
  </si>
  <si>
    <t>Has available infrastructure such as Concrete roads, Dike, covered court, Brgy. Hall with Day care Center,   health center building but cannot accommodate large number of evacuees during flood</t>
  </si>
  <si>
    <t xml:space="preserve">Sumile </t>
  </si>
  <si>
    <t>Sumilihon</t>
  </si>
  <si>
    <t xml:space="preserve">Tagabaca </t>
  </si>
  <si>
    <t>Taguibo</t>
  </si>
  <si>
    <t>Taligaman</t>
  </si>
  <si>
    <t xml:space="preserve">Tandang Sora </t>
  </si>
  <si>
    <t>Has available infrastructure such as Concrete roads, covered court, Brgy. Hall, schools,  health center building but cannot accommodate large number of evacuees during flood</t>
  </si>
  <si>
    <t xml:space="preserve">Tiniwisan </t>
  </si>
  <si>
    <t>Tungao</t>
  </si>
  <si>
    <t>Urduja</t>
  </si>
  <si>
    <t>Has available infrastructure such as Concrete roads, Dike, Brgy. Hall w/ day care center , schools, , health center building but cannot accommodate large number of evacuees during flood</t>
  </si>
  <si>
    <t>Villa Kananga</t>
  </si>
  <si>
    <t>z</t>
  </si>
  <si>
    <t>Row Labels</t>
  </si>
  <si>
    <t>Grand Total</t>
  </si>
  <si>
    <t>Sum of % of  old dependents</t>
  </si>
  <si>
    <t>Sum of % of PWDs</t>
  </si>
  <si>
    <t>Sum of % living below poverty threshold</t>
  </si>
  <si>
    <t>Sum of % of malnourished individuals</t>
  </si>
  <si>
    <t>Sum of % of poor household living in dwelling units made from light materials</t>
  </si>
  <si>
    <t>Sum of %. of young dependens</t>
  </si>
  <si>
    <t>Sensitivity Score (informal settlements)</t>
  </si>
  <si>
    <t>Sensitivity Score (light materials)</t>
  </si>
  <si>
    <t>Sensitivity Score (young dependens)</t>
  </si>
  <si>
    <t>Sensitivity Score (old dependents)</t>
  </si>
  <si>
    <t>Sensitivity Score (PWD)</t>
  </si>
  <si>
    <t>Sensitivity Score (below poverty threshold)</t>
  </si>
  <si>
    <t>Sensitivity Score (malnourished individuals)</t>
  </si>
  <si>
    <t>HIGH</t>
  </si>
  <si>
    <t>Sum of % living in informal settlements</t>
  </si>
  <si>
    <t>Sum of Total score divided total number of inidicators</t>
  </si>
  <si>
    <t>Sector</t>
  </si>
  <si>
    <t>SUMMARY</t>
  </si>
  <si>
    <t>Degree of Impact/Threat level</t>
  </si>
  <si>
    <t>AC Level</t>
  </si>
  <si>
    <t>Summary and Findings</t>
  </si>
  <si>
    <t>Risk Level</t>
  </si>
  <si>
    <t>Impact</t>
  </si>
  <si>
    <t>Exposure</t>
  </si>
  <si>
    <t>Sensitivity</t>
  </si>
  <si>
    <t>Score (1-5)</t>
  </si>
  <si>
    <t>(Score 1-5)</t>
  </si>
  <si>
    <t>TL/AC</t>
  </si>
  <si>
    <t>Social</t>
  </si>
  <si>
    <t>Lesser Business Activities, Disruption of Classes</t>
  </si>
  <si>
    <t>11% of population is affected</t>
  </si>
  <si>
    <t>14% are Malnourished 2.4% from informal settlements
33% are PWDS
3.4% are young dependents</t>
  </si>
  <si>
    <t>3.2 = Medium</t>
  </si>
  <si>
    <t>2.9 = Medium</t>
  </si>
  <si>
    <t>1.08 = low</t>
  </si>
  <si>
    <t xml:space="preserve">Summarize impact, exposure and sensitivity
</t>
  </si>
  <si>
    <t>High</t>
  </si>
  <si>
    <t xml:space="preserve">Summarize Impact, exposure, sensitivity
</t>
  </si>
  <si>
    <t>Possibility of Soil Erosion, Disruption of Classes</t>
  </si>
  <si>
    <t>4% of population is affected</t>
  </si>
  <si>
    <t>13% are Malnourished   1.6% from informal settlements
14% are PWDS
8.8% young age dependents</t>
  </si>
  <si>
    <t>Possibility of Relocation of the affected population of lowland area, Disruption of Classes</t>
  </si>
  <si>
    <t>41% of population is affected</t>
  </si>
  <si>
    <t>15% are Malnourished  1.5% from informal settlements
19% are PWDS
6.5%young age dependents</t>
  </si>
  <si>
    <t>Possibility of Relocation of the affected population of coastal area, Disruption of Classes</t>
  </si>
  <si>
    <t>97% of population is affected</t>
  </si>
  <si>
    <t>2% are Malnourished   2.7% from informal settlements
3% are PWDS
0.7% young age dependents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</si>
</sst>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font>
      <sz val="11"/>
      <color theme="1"/>
      <name val="Calibri"/>
      <family val="2"/>
      <scheme val="minor"/>
    </font>
    <font>
      <sz val="11"/>
      <color theme="1"/>
      <name val="Calibri"/>
      <family val="2"/>
      <scheme val="minor"/>
    </font>
    <font>
      <b/>
      <sz val="11"/>
      <color theme="1"/>
      <name val="Cambria"/>
      <family val="2"/>
      <scheme val="major"/>
    </font>
    <font>
      <sz val="11"/>
      <color theme="1"/>
      <name val="Cambria"/>
      <family val="2"/>
      <scheme val="major"/>
    </font>
    <font>
      <b/>
      <sz val="10"/>
      <color theme="1"/>
      <name val="Cambria"/>
      <family val="2"/>
      <scheme val="major"/>
    </font>
    <font>
      <b/>
      <sz val="14"/>
      <color theme="1"/>
      <name val="Cambria"/>
      <family val="2"/>
      <scheme val="major"/>
    </font>
    <font>
      <b/>
      <sz val="9"/>
      <color theme="1"/>
      <name val="Cambria"/>
      <family val="2"/>
      <scheme val="major"/>
    </font>
    <font>
      <i/>
      <sz val="9"/>
      <color theme="1"/>
      <name val="Cambria"/>
      <family val="2"/>
      <scheme val="major"/>
    </font>
    <font>
      <sz val="12"/>
      <color theme="1"/>
      <name val="Arial Narrow"/>
      <family val="2"/>
    </font>
    <font>
      <sz val="12"/>
      <color theme="1"/>
      <name val="Calibri"/>
      <family val="2"/>
      <scheme val="minor"/>
    </font>
    <font>
      <b/>
      <sz val="11"/>
      <color theme="1"/>
      <name val="Calibri"/>
      <family val="2"/>
    </font>
    <font>
      <sz val="10"/>
      <color theme="1"/>
      <name val="Arial Narrow"/>
      <family val="2"/>
    </font>
    <font>
      <sz val="9"/>
      <color theme="1"/>
      <name val="Cambria"/>
      <family val="2"/>
      <scheme val="major"/>
    </font>
    <font>
      <sz val="11"/>
      <name val="Cambria"/>
      <family val="2"/>
      <scheme val="major"/>
    </font>
    <font>
      <sz val="12"/>
      <name val="Arial Narrow"/>
      <family val="2"/>
    </font>
    <font>
      <b/>
      <sz val="9"/>
      <color indexed="81"/>
      <name val="Tahoma"/>
      <family val="2"/>
    </font>
    <font>
      <sz val="9"/>
      <color indexed="81"/>
      <name val="Tahoma"/>
      <family val="2"/>
    </font>
    <font>
      <b/>
      <sz val="10"/>
      <color theme="1"/>
      <name val="Montserrat"/>
    </font>
    <font>
      <b/>
      <sz val="14"/>
      <color theme="1"/>
      <name val="Montserrat"/>
    </font>
    <font>
      <i/>
      <sz val="9"/>
      <color theme="1"/>
      <name val="Montserrat"/>
    </font>
    <font>
      <sz val="10"/>
      <color theme="1"/>
      <name val="Montserrat"/>
    </font>
    <font>
      <sz val="10"/>
      <name val="Montserrat"/>
    </font>
  </fonts>
  <fills count="14">
    <fill>
      <patternFill patternType="none"/>
    </fill>
    <fill>
      <patternFill patternType="gray125"/>
    </fill>
    <fill>
      <patternFill patternType="solid">
        <fgColor theme="9" tint="0.59999389629810485"/>
        <bgColor indexed="64"/>
      </patternFill>
    </fill>
    <fill>
      <patternFill patternType="solid">
        <fgColor theme="5" tint="0.39997558519241921"/>
        <bgColor indexed="64"/>
      </patternFill>
    </fill>
    <fill>
      <patternFill patternType="solid">
        <fgColor rgb="FF7BC4B7"/>
        <bgColor indexed="64"/>
      </patternFill>
    </fill>
    <fill>
      <patternFill patternType="solid">
        <fgColor rgb="FFA7D8CF"/>
        <bgColor indexed="64"/>
      </patternFill>
    </fill>
    <fill>
      <patternFill patternType="solid">
        <fgColor theme="5" tint="0.59999389629810485"/>
        <bgColor indexed="64"/>
      </patternFill>
    </fill>
    <fill>
      <patternFill patternType="solid">
        <fgColor rgb="FFD3EBE7"/>
        <bgColor indexed="64"/>
      </patternFill>
    </fill>
    <fill>
      <patternFill patternType="solid">
        <fgColor theme="0" tint="-0.34998626667073579"/>
        <bgColor indexed="64"/>
      </patternFill>
    </fill>
    <fill>
      <patternFill patternType="solid">
        <fgColor theme="0"/>
        <bgColor indexed="64"/>
      </patternFill>
    </fill>
    <fill>
      <patternFill patternType="solid">
        <fgColor theme="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44">
    <xf numFmtId="0" fontId="0" fillId="0" borderId="0" xfId="0"/>
    <xf numFmtId="0" fontId="2" fillId="0" borderId="0" xfId="0" applyFont="1"/>
    <xf numFmtId="0" fontId="3" fillId="0" borderId="0" xfId="0" applyFont="1"/>
    <xf numFmtId="10" fontId="3" fillId="0" borderId="0" xfId="0" applyNumberFormat="1" applyFont="1"/>
    <xf numFmtId="0" fontId="3" fillId="2" borderId="0" xfId="0" applyFont="1" applyFill="1"/>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5" fillId="4" borderId="5" xfId="0" applyFont="1" applyFill="1" applyBorder="1" applyAlignment="1">
      <alignment vertical="center" wrapText="1"/>
    </xf>
    <xf numFmtId="0" fontId="4" fillId="3" borderId="8"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10" fontId="4" fillId="4" borderId="8"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4" xfId="0" applyFont="1" applyFill="1" applyBorder="1" applyAlignment="1">
      <alignment horizontal="center" vertical="center" wrapText="1"/>
    </xf>
    <xf numFmtId="10" fontId="7" fillId="8" borderId="14" xfId="0"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3" fillId="2" borderId="16" xfId="0" applyFont="1" applyFill="1" applyBorder="1"/>
    <xf numFmtId="0" fontId="3" fillId="2" borderId="16" xfId="0" applyFont="1" applyFill="1" applyBorder="1" applyAlignment="1">
      <alignment horizontal="center" vertical="center"/>
    </xf>
    <xf numFmtId="0" fontId="3" fillId="2" borderId="16" xfId="0" applyFont="1" applyFill="1" applyBorder="1" applyAlignment="1">
      <alignment vertical="center"/>
    </xf>
    <xf numFmtId="0" fontId="8" fillId="2" borderId="9" xfId="0" applyFont="1" applyFill="1" applyBorder="1" applyAlignment="1">
      <alignment horizontal="left" vertical="center" wrapText="1"/>
    </xf>
    <xf numFmtId="0" fontId="8" fillId="2" borderId="9" xfId="0" applyFont="1" applyFill="1" applyBorder="1" applyAlignment="1">
      <alignment horizontal="center" vertical="center" wrapText="1"/>
    </xf>
    <xf numFmtId="2" fontId="0" fillId="2" borderId="8" xfId="0" applyNumberFormat="1" applyFill="1" applyBorder="1" applyAlignment="1">
      <alignment horizontal="center" vertical="center"/>
    </xf>
    <xf numFmtId="1" fontId="0" fillId="2" borderId="8" xfId="0" applyNumberFormat="1" applyFont="1" applyFill="1" applyBorder="1" applyAlignment="1">
      <alignment horizontal="center" vertical="center"/>
    </xf>
    <xf numFmtId="2" fontId="9" fillId="2" borderId="8" xfId="0" applyNumberFormat="1" applyFont="1" applyFill="1" applyBorder="1" applyAlignment="1">
      <alignment horizontal="center" vertical="center" wrapText="1"/>
    </xf>
    <xf numFmtId="1" fontId="0" fillId="2" borderId="8" xfId="0" applyNumberFormat="1" applyFill="1" applyBorder="1" applyAlignment="1">
      <alignment horizontal="center" vertical="center"/>
    </xf>
    <xf numFmtId="9" fontId="9" fillId="2" borderId="8" xfId="1" applyFont="1" applyFill="1" applyBorder="1" applyAlignment="1">
      <alignment horizontal="center" vertical="center" wrapText="1"/>
    </xf>
    <xf numFmtId="0" fontId="8" fillId="2" borderId="8" xfId="0" applyFont="1" applyFill="1" applyBorder="1" applyAlignment="1">
      <alignment horizontal="left" vertical="center" wrapText="1"/>
    </xf>
    <xf numFmtId="2" fontId="10" fillId="2" borderId="8" xfId="0" applyNumberFormat="1" applyFont="1" applyFill="1" applyBorder="1" applyAlignment="1">
      <alignment horizontal="center" vertical="center"/>
    </xf>
    <xf numFmtId="10" fontId="8" fillId="2" borderId="9" xfId="0" applyNumberFormat="1" applyFont="1" applyFill="1" applyBorder="1" applyAlignment="1">
      <alignment horizontal="left" vertical="center" wrapText="1"/>
    </xf>
    <xf numFmtId="9" fontId="8" fillId="2" borderId="9" xfId="1" applyFont="1" applyFill="1" applyBorder="1" applyAlignment="1">
      <alignment horizontal="center" vertical="center" wrapText="1"/>
    </xf>
    <xf numFmtId="0" fontId="3" fillId="2" borderId="8" xfId="0" applyFont="1" applyFill="1" applyBorder="1" applyAlignment="1">
      <alignment horizontal="left" vertical="center"/>
    </xf>
    <xf numFmtId="9" fontId="8" fillId="2" borderId="9" xfId="0" applyNumberFormat="1" applyFont="1" applyFill="1" applyBorder="1" applyAlignment="1">
      <alignment horizontal="left" vertical="center" wrapText="1"/>
    </xf>
    <xf numFmtId="1" fontId="11" fillId="2" borderId="8" xfId="0" applyNumberFormat="1" applyFont="1" applyFill="1" applyBorder="1" applyAlignment="1">
      <alignment horizontal="center" vertical="center" wrapText="1"/>
    </xf>
    <xf numFmtId="10" fontId="11" fillId="2" borderId="8" xfId="1" applyNumberFormat="1" applyFont="1" applyFill="1" applyBorder="1" applyAlignment="1">
      <alignment horizontal="center" vertical="center" wrapText="1"/>
    </xf>
    <xf numFmtId="9" fontId="11" fillId="2" borderId="8" xfId="0" applyNumberFormat="1" applyFont="1" applyFill="1" applyBorder="1" applyAlignment="1">
      <alignment horizontal="center" vertical="center" wrapText="1"/>
    </xf>
    <xf numFmtId="10" fontId="11" fillId="2" borderId="8" xfId="0" applyNumberFormat="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1" fillId="2" borderId="8" xfId="0" applyFont="1" applyFill="1" applyBorder="1" applyAlignment="1">
      <alignment vertical="top" wrapText="1"/>
    </xf>
    <xf numFmtId="0" fontId="9" fillId="2" borderId="8" xfId="0" applyFont="1" applyFill="1" applyBorder="1" applyAlignment="1">
      <alignment horizontal="center" vertical="center" wrapText="1"/>
    </xf>
    <xf numFmtId="0" fontId="11" fillId="2" borderId="8" xfId="0" applyNumberFormat="1" applyFont="1" applyFill="1" applyBorder="1" applyAlignment="1" applyProtection="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164" fontId="8" fillId="2" borderId="9" xfId="0" applyNumberFormat="1" applyFont="1" applyFill="1" applyBorder="1" applyAlignment="1">
      <alignment horizontal="left" vertical="center" wrapText="1"/>
    </xf>
    <xf numFmtId="0" fontId="8" fillId="9" borderId="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3" fillId="2" borderId="8" xfId="0" applyFont="1" applyFill="1" applyBorder="1"/>
    <xf numFmtId="0" fontId="3" fillId="0" borderId="16" xfId="0" applyFont="1" applyBorder="1"/>
    <xf numFmtId="164" fontId="8" fillId="2" borderId="8" xfId="0" applyNumberFormat="1" applyFont="1" applyFill="1" applyBorder="1" applyAlignment="1">
      <alignment horizontal="left" vertical="center" wrapText="1"/>
    </xf>
    <xf numFmtId="0" fontId="3" fillId="9" borderId="0" xfId="0" applyFont="1" applyFill="1" applyBorder="1"/>
    <xf numFmtId="0" fontId="13" fillId="2" borderId="16" xfId="0" applyFont="1" applyFill="1" applyBorder="1"/>
    <xf numFmtId="0" fontId="14" fillId="2" borderId="9" xfId="0" applyFont="1" applyFill="1" applyBorder="1" applyAlignment="1">
      <alignment horizontal="left" vertical="center" wrapText="1"/>
    </xf>
    <xf numFmtId="0" fontId="3" fillId="2" borderId="16" xfId="0" applyFont="1" applyFill="1" applyBorder="1" applyAlignment="1">
      <alignment horizontal="center"/>
    </xf>
    <xf numFmtId="0" fontId="3" fillId="0" borderId="8" xfId="0" applyFont="1" applyBorder="1"/>
    <xf numFmtId="10" fontId="3" fillId="0" borderId="8" xfId="0" applyNumberFormat="1" applyFont="1" applyBorder="1"/>
    <xf numFmtId="0" fontId="3" fillId="2" borderId="8" xfId="0" applyFont="1" applyFill="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vertical="center"/>
    </xf>
    <xf numFmtId="0" fontId="4" fillId="4" borderId="8" xfId="0" applyFont="1" applyFill="1" applyBorder="1" applyAlignment="1">
      <alignment horizontal="center" vertical="center" wrapText="1"/>
    </xf>
    <xf numFmtId="0" fontId="0" fillId="0" borderId="0" xfId="0" applyAlignment="1">
      <alignment horizontal="left"/>
    </xf>
    <xf numFmtId="0" fontId="0" fillId="0" borderId="0" xfId="0" applyNumberFormat="1"/>
    <xf numFmtId="0" fontId="0" fillId="0" borderId="0" xfId="0" pivotButton="1" applyAlignment="1"/>
    <xf numFmtId="0" fontId="0" fillId="0" borderId="0" xfId="0" applyAlignment="1"/>
    <xf numFmtId="0" fontId="0" fillId="0" borderId="0" xfId="0" applyAlignment="1">
      <alignment horizontal="left" indent="1"/>
    </xf>
    <xf numFmtId="9" fontId="0" fillId="0" borderId="0" xfId="1" applyFont="1"/>
    <xf numFmtId="0" fontId="4" fillId="6" borderId="2"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13" borderId="2"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17" fillId="11" borderId="12" xfId="0" applyFont="1" applyFill="1" applyBorder="1" applyAlignment="1">
      <alignment horizontal="center" vertical="center" wrapText="1"/>
    </xf>
    <xf numFmtId="0" fontId="17" fillId="12" borderId="7" xfId="0" applyFont="1" applyFill="1" applyBorder="1" applyAlignment="1">
      <alignment horizontal="center" vertical="center" wrapText="1"/>
    </xf>
    <xf numFmtId="0" fontId="17" fillId="12" borderId="12" xfId="0" applyFont="1" applyFill="1" applyBorder="1" applyAlignment="1">
      <alignment horizontal="center" vertical="center" wrapText="1"/>
    </xf>
    <xf numFmtId="0" fontId="17" fillId="13" borderId="7"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8" borderId="18"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20" fillId="0" borderId="17" xfId="0" applyFont="1" applyBorder="1" applyAlignment="1">
      <alignment horizontal="center" vertical="top" wrapText="1"/>
    </xf>
    <xf numFmtId="0" fontId="20" fillId="2" borderId="8" xfId="0" applyFont="1" applyFill="1" applyBorder="1" applyAlignment="1">
      <alignment vertical="top" wrapText="1"/>
    </xf>
    <xf numFmtId="0" fontId="20" fillId="2" borderId="8" xfId="0" applyFont="1" applyFill="1" applyBorder="1" applyAlignment="1">
      <alignment horizontal="center" vertical="top" wrapText="1"/>
    </xf>
    <xf numFmtId="0" fontId="20" fillId="0" borderId="8" xfId="0" applyFont="1" applyBorder="1" applyAlignment="1">
      <alignment horizontal="center" vertical="top" wrapText="1"/>
    </xf>
    <xf numFmtId="0" fontId="21" fillId="0" borderId="8" xfId="0" applyFont="1" applyBorder="1" applyAlignment="1">
      <alignment horizontal="center" vertical="top" wrapText="1"/>
    </xf>
    <xf numFmtId="0" fontId="21" fillId="0" borderId="7" xfId="0" applyFont="1" applyBorder="1" applyAlignment="1">
      <alignment horizontal="center" vertical="top" wrapText="1"/>
    </xf>
    <xf numFmtId="0" fontId="21" fillId="0" borderId="12" xfId="0" applyFont="1" applyBorder="1" applyAlignment="1">
      <alignment horizontal="center" vertical="top" wrapText="1"/>
    </xf>
    <xf numFmtId="0" fontId="21" fillId="0" borderId="8" xfId="0" applyFont="1" applyBorder="1" applyAlignment="1">
      <alignment horizontal="center" vertical="top" wrapText="1"/>
    </xf>
    <xf numFmtId="0" fontId="20" fillId="0" borderId="20" xfId="0" applyFont="1" applyBorder="1" applyAlignment="1">
      <alignment horizontal="center" vertical="top" wrapText="1"/>
    </xf>
    <xf numFmtId="0" fontId="20" fillId="2" borderId="16" xfId="0" applyFont="1" applyFill="1" applyBorder="1" applyAlignment="1">
      <alignment vertical="top" wrapText="1"/>
    </xf>
    <xf numFmtId="0" fontId="20" fillId="2" borderId="21" xfId="0" applyFont="1" applyFill="1" applyBorder="1" applyAlignment="1">
      <alignment horizontal="center" vertical="top" wrapText="1"/>
    </xf>
    <xf numFmtId="0" fontId="20" fillId="0" borderId="16" xfId="0" applyFont="1" applyBorder="1" applyAlignment="1">
      <alignment horizontal="center" vertical="top" wrapText="1"/>
    </xf>
    <xf numFmtId="0" fontId="21" fillId="0" borderId="22" xfId="0" applyFont="1" applyBorder="1" applyAlignment="1">
      <alignment horizontal="center" vertical="top" wrapText="1"/>
    </xf>
    <xf numFmtId="0" fontId="20" fillId="2" borderId="11" xfId="0" applyFont="1" applyFill="1" applyBorder="1" applyAlignment="1">
      <alignment horizontal="center" vertical="top" wrapText="1"/>
    </xf>
    <xf numFmtId="0" fontId="21" fillId="0" borderId="12" xfId="0" applyFont="1" applyBorder="1" applyAlignment="1">
      <alignment horizontal="center" vertical="top" wrapText="1"/>
    </xf>
    <xf numFmtId="0" fontId="20" fillId="0" borderId="23" xfId="0" applyFont="1" applyBorder="1" applyAlignment="1">
      <alignment horizontal="center" vertical="top" wrapText="1"/>
    </xf>
    <xf numFmtId="0" fontId="21" fillId="0" borderId="13" xfId="0" applyFont="1" applyBorder="1" applyAlignment="1">
      <alignment horizontal="center" vertical="top" wrapText="1"/>
    </xf>
    <xf numFmtId="0" fontId="21" fillId="0" borderId="15" xfId="0" applyFont="1" applyBorder="1" applyAlignment="1">
      <alignment horizontal="center" vertical="top" wrapText="1"/>
    </xf>
    <xf numFmtId="0" fontId="21" fillId="0" borderId="14" xfId="0" applyFont="1" applyBorder="1" applyAlignment="1">
      <alignment horizontal="center" vertical="top" wrapText="1"/>
    </xf>
    <xf numFmtId="0" fontId="0" fillId="2" borderId="8" xfId="0" applyFill="1" applyBorder="1" applyAlignment="1">
      <alignment horizontal="center" vertical="top"/>
    </xf>
    <xf numFmtId="0" fontId="0" fillId="2" borderId="16" xfId="0" applyFill="1" applyBorder="1" applyAlignment="1">
      <alignment horizontal="center" vertical="top"/>
    </xf>
  </cellXfs>
  <cellStyles count="2">
    <cellStyle name="Normal" xfId="0" builtinId="0"/>
    <cellStyle name="Percent" xfId="1" builtinId="5"/>
  </cellStyles>
  <dxfs count="1">
    <dxf>
      <alignment wrapTex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SWD_Population_Flo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VA_Population"/>
      <sheetName val="DRA_Population"/>
      <sheetName val="6. Summary"/>
      <sheetName val="Technical Options"/>
    </sheetNames>
    <sheetDataSet>
      <sheetData sheetId="0"/>
      <sheetData sheetId="1"/>
      <sheetData sheetId="2"/>
      <sheetData sheetId="3">
        <row r="24">
          <cell r="B24">
            <v>3</v>
          </cell>
        </row>
        <row r="25">
          <cell r="B25">
            <v>2</v>
          </cell>
        </row>
        <row r="26">
          <cell r="B26">
            <v>1</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sus" refreshedDate="44000.358468402781" createdVersion="4" refreshedVersion="4" minRefreshableVersion="3" recordCount="86">
  <cacheSource type="worksheet">
    <worksheetSource ref="C5:BD91" sheet="Flooding"/>
  </cacheSource>
  <cacheFields count="54">
    <cacheField name="Score (1-6)" numFmtId="0">
      <sharedItems containsSemiMixedTypes="0" containsString="0" containsNumber="1" containsInteger="1" minValue="6" maxValue="6"/>
    </cacheField>
    <cacheField name="Magnitude or Depth" numFmtId="0">
      <sharedItems containsNonDate="0" containsString="0" containsBlank="1"/>
    </cacheField>
    <cacheField name="Geographical Area or Ecosystem" numFmtId="0">
      <sharedItems count="5">
        <s v="Urban"/>
        <s v="Lowland"/>
        <s v="Upland"/>
        <s v="Rural"/>
        <s v="Coastal"/>
      </sharedItems>
    </cacheField>
    <cacheField name="Barangay" numFmtId="0">
      <sharedItems count="86">
        <s v="Agao"/>
        <s v="Agusan Pequeño"/>
        <s v="Ambago"/>
        <s v="Amparo"/>
        <s v="Ampayon"/>
        <s v="Anticala"/>
        <s v="Antongalon"/>
        <s v="Aupagan"/>
        <s v="Baan Km. 3"/>
        <s v="Baan Riverside "/>
        <s v="Babag"/>
        <s v="Bading "/>
        <s v="Bancasi"/>
        <s v="Banza"/>
        <s v="Baobaoan"/>
        <s v="Basag "/>
        <s v="Bayanihan"/>
        <s v="Bilay"/>
        <s v="Bitan-agan"/>
        <s v="Bit-os"/>
        <s v="Bobon"/>
        <s v="Bonbon"/>
        <s v="Bugsukan"/>
        <s v="Buhangin"/>
        <s v="Cabcabon"/>
        <s v="Camayahan"/>
        <s v="Dagohoy"/>
        <s v="Dankias "/>
        <s v="De Oro "/>
        <s v="Diego Silang "/>
        <s v="Don Francisco"/>
        <s v="Doongan"/>
        <s v="Dulag"/>
        <s v="Dumalagan"/>
        <s v="Florida "/>
        <s v="Fort Poyohon"/>
        <s v="Kinamlutan"/>
        <s v="Golden Ribbon"/>
        <s v="Holy Redeemer"/>
        <s v="Humabon"/>
        <s v="Imadejas "/>
        <s v="Jose P. Rizal "/>
        <s v="Lapu-lapu"/>
        <s v="Lemon"/>
        <s v="Leon Kilat "/>
        <s v="Libertad "/>
        <s v="Limaha"/>
        <s v="Los Angeles "/>
        <s v="Lumbocan"/>
        <s v="Manuel J. Santos "/>
        <s v="Maguinda "/>
        <s v="Mahay "/>
        <s v="Mahogany"/>
        <s v="Maibu"/>
        <s v="Mandamo"/>
        <s v="Manila de Bugabus"/>
        <s v="Maon"/>
        <s v="Masao"/>
        <s v="Maug "/>
        <s v="New Society Village"/>
        <s v="Nongnong"/>
        <s v="Obrero"/>
        <s v="Ong Yiu"/>
        <s v="Pagatpatan"/>
        <s v="Pangabugan"/>
        <s v="Pianing "/>
        <s v="Pigdaulan"/>
        <s v="Pinamanculan"/>
        <s v="Rajah Soliman"/>
        <s v="Salvacion"/>
        <s v="San Ignacio"/>
        <s v="San Mateo"/>
        <s v="San Vicente "/>
        <s v="Santo Niño"/>
        <s v="Sikatuna "/>
        <s v="Silongan"/>
        <s v="Sumile "/>
        <s v="Sumilihon"/>
        <s v="Tagabaca "/>
        <s v="Taguibo"/>
        <s v="Taligaman"/>
        <s v="Tandang Sora "/>
        <s v="Tiniwisan "/>
        <s v="Tungao"/>
        <s v="Urduja"/>
        <s v="Villa Kananga"/>
      </sharedItems>
    </cacheField>
    <cacheField name="Estimated Residential Area (hectares)" numFmtId="2">
      <sharedItems containsSemiMixedTypes="0" containsString="0" containsNumber="1" minValue="4.6792600000000002" maxValue="8670.6299999999992"/>
    </cacheField>
    <cacheField name="Total Population of barangay" numFmtId="1">
      <sharedItems containsSemiMixedTypes="0" containsString="0" containsNumber="1" containsInteger="1" minValue="43" maxValue="21703"/>
    </cacheField>
    <cacheField name="Computed Population Density (pop/area)" numFmtId="2">
      <sharedItems containsSemiMixedTypes="0" containsString="0" containsNumber="1" minValue="0.23226163675970246" maxValue="278.72610314183225"/>
    </cacheField>
    <cacheField name="Estimated affected area by hazard" numFmtId="2">
      <sharedItems containsSemiMixedTypes="0" containsString="0" containsNumber="1" minValue="3.6045199999999999" maxValue="1456.81"/>
    </cacheField>
    <cacheField name="Total population exposed (affected area* pop'n density)" numFmtId="1">
      <sharedItems containsSemiMixedTypes="0" containsString="0" containsNumber="1" minValue="6.9575800000000001" maxValue="17973.400000000001"/>
    </cacheField>
    <cacheField name="Affected population divided by total population" numFmtId="9">
      <sharedItems containsSemiMixedTypes="0" containsString="0" containsNumber="1" minValue="3.3989154860771861E-3" maxValue="1.0000031740993494"/>
    </cacheField>
    <cacheField name="Exposure Score" numFmtId="0">
      <sharedItems containsSemiMixedTypes="0" containsString="0" containsNumber="1" containsInteger="1" minValue="1" maxValue="5"/>
    </cacheField>
    <cacheField name="Summary of Findings (Exposure)" numFmtId="0">
      <sharedItems containsNonDate="0" containsString="0" containsBlank="1"/>
    </cacheField>
    <cacheField name="% living in informal settlements" numFmtId="2">
      <sharedItems containsSemiMixedTypes="0" containsString="0" containsNumber="1" minValue="0" maxValue="10"/>
    </cacheField>
    <cacheField name="Sensitivity Score" numFmtId="0">
      <sharedItems containsSemiMixedTypes="0" containsString="0" containsNumber="1" containsInteger="1" minValue="1" maxValue="2"/>
    </cacheField>
    <cacheField name="Total no. of poor household" numFmtId="0">
      <sharedItems containsSemiMixedTypes="0" containsString="0" containsNumber="1" containsInteger="1" minValue="0" maxValue="656"/>
    </cacheField>
    <cacheField name="No. of poor household living in dwelling units made from light materials" numFmtId="0">
      <sharedItems containsString="0" containsBlank="1" containsNumber="1" containsInteger="1" minValue="0" maxValue="336" count="70">
        <n v="2"/>
        <n v="107"/>
        <n v="119"/>
        <n v="126"/>
        <n v="220"/>
        <n v="223"/>
        <n v="244"/>
        <n v="142"/>
        <n v="95"/>
        <n v="53"/>
        <n v="42"/>
        <n v="96"/>
        <n v="172"/>
        <n v="113"/>
        <n v="139"/>
        <n v="26"/>
        <n v="87"/>
        <n v="55"/>
        <n v="72"/>
        <n v="74"/>
        <n v="143"/>
        <n v="44"/>
        <n v="61"/>
        <n v="84"/>
        <n v="132"/>
        <n v="1"/>
        <n v="45"/>
        <n v="94"/>
        <n v="5"/>
        <n v="101"/>
        <n v="336"/>
        <n v="71"/>
        <n v="111"/>
        <n v="98"/>
        <n v="158"/>
        <n v="34"/>
        <n v="0"/>
        <n v="4"/>
        <n v="39"/>
        <n v="20"/>
        <n v="181"/>
        <n v="116"/>
        <n v="114"/>
        <n v="171"/>
        <n v="262"/>
        <n v="102"/>
        <n v="24"/>
        <n v="76"/>
        <n v="201"/>
        <n v="83"/>
        <n v="90"/>
        <n v="135"/>
        <n v="106"/>
        <n v="100"/>
        <n v="86"/>
        <n v="160"/>
        <n v="70"/>
        <n v="167"/>
        <n v="99"/>
        <n v="173"/>
        <m/>
        <n v="188"/>
        <n v="273"/>
        <n v="226"/>
        <n v="177"/>
        <n v="140"/>
        <n v="15"/>
        <n v="130"/>
        <n v="163"/>
        <n v="22"/>
      </sharedItems>
    </cacheField>
    <cacheField name="% of poor household living in dwelling units made from light materials" numFmtId="10">
      <sharedItems containsSemiMixedTypes="0" containsString="0" containsNumber="1" minValue="0" maxValue="0.84905660377358494"/>
    </cacheField>
    <cacheField name="Sensitivity Score2" numFmtId="0">
      <sharedItems containsString="0" containsBlank="1" containsNumber="1" containsInteger="1" minValue="0" maxValue="5" count="7">
        <n v="2"/>
        <n v="4"/>
        <n v="5"/>
        <n v="3"/>
        <n v="1"/>
        <n v="0"/>
        <m/>
      </sharedItems>
    </cacheField>
    <cacheField name="No. of young dependens" numFmtId="0">
      <sharedItems containsSemiMixedTypes="0" containsString="0" containsNumber="1" containsInteger="1" minValue="0" maxValue="2024"/>
    </cacheField>
    <cacheField name="%. of young dependens" numFmtId="9">
      <sharedItems containsSemiMixedTypes="0" containsString="0" containsNumber="1" minValue="0" maxValue="0.44237485448195574"/>
    </cacheField>
    <cacheField name="Sensitivity Score3" numFmtId="0">
      <sharedItems containsSemiMixedTypes="0" containsString="0" containsNumber="1" containsInteger="1" minValue="1" maxValue="4"/>
    </cacheField>
    <cacheField name="No. of Old Dependents" numFmtId="0">
      <sharedItems containsSemiMixedTypes="0" containsString="0" containsNumber="1" containsInteger="1" minValue="6" maxValue="732" count="72">
        <n v="93"/>
        <n v="265"/>
        <n v="372"/>
        <n v="169"/>
        <n v="435"/>
        <n v="264"/>
        <n v="273"/>
        <n v="165"/>
        <n v="480"/>
        <n v="287"/>
        <n v="171"/>
        <n v="194"/>
        <n v="189"/>
        <n v="223"/>
        <n v="118"/>
        <n v="175"/>
        <n v="66"/>
        <n v="131"/>
        <n v="205"/>
        <n v="126"/>
        <n v="267"/>
        <n v="97"/>
        <n v="259"/>
        <n v="130"/>
        <n v="117"/>
        <n v="17"/>
        <n v="121"/>
        <n v="45"/>
        <n v="559"/>
        <n v="124"/>
        <n v="197"/>
        <n v="163"/>
        <n v="277"/>
        <n v="158"/>
        <n v="401"/>
        <n v="6"/>
        <n v="61"/>
        <n v="120"/>
        <n v="77"/>
        <n v="147"/>
        <n v="12"/>
        <n v="732"/>
        <n v="253"/>
        <n v="294"/>
        <n v="240"/>
        <n v="122"/>
        <n v="322"/>
        <n v="190"/>
        <n v="86"/>
        <n v="65"/>
        <n v="239"/>
        <n v="263"/>
        <n v="116"/>
        <n v="183"/>
        <n v="58"/>
        <n v="358"/>
        <n v="238"/>
        <n v="410"/>
        <n v="148"/>
        <n v="198"/>
        <n v="210"/>
        <n v="64"/>
        <n v="180"/>
        <n v="498"/>
        <n v="160"/>
        <n v="280"/>
        <n v="243"/>
        <n v="242"/>
        <n v="135"/>
        <n v="368"/>
        <n v="32"/>
        <n v="172"/>
      </sharedItems>
    </cacheField>
    <cacheField name="% of  old dependents" numFmtId="9">
      <sharedItems containsSemiMixedTypes="0" containsString="0" containsNumber="1" minValue="9.6810030153943825E-3" maxValue="0.38554216867469882"/>
    </cacheField>
    <cacheField name="Sensitivity Score4" numFmtId="0">
      <sharedItems containsSemiMixedTypes="0" containsString="0" containsNumber="1" containsInteger="1" minValue="1" maxValue="4"/>
    </cacheField>
    <cacheField name="No. of PWDs" numFmtId="1">
      <sharedItems containsSemiMixedTypes="0" containsString="0" containsNumber="1" containsInteger="1" minValue="1" maxValue="158"/>
    </cacheField>
    <cacheField name="% of PWDs" numFmtId="10">
      <sharedItems containsSemiMixedTypes="0" containsString="0" containsNumber="1" minValue="3.5360678925035362E-4" maxValue="6.9767441860465115E-2"/>
    </cacheField>
    <cacheField name="Sensitivity Score5" numFmtId="0">
      <sharedItems containsSemiMixedTypes="0" containsString="0" containsNumber="1" containsInteger="1" minValue="1" maxValue="1"/>
    </cacheField>
    <cacheField name="% living below poverty threshold" numFmtId="9">
      <sharedItems containsSemiMixedTypes="0" containsString="0" containsNumber="1" minValue="0.45" maxValue="0.65"/>
    </cacheField>
    <cacheField name="Sensitivity Score6" numFmtId="0">
      <sharedItems containsSemiMixedTypes="0" containsString="0" containsNumber="1" containsInteger="1" minValue="4" maxValue="5"/>
    </cacheField>
    <cacheField name="% of malnourished individuals" numFmtId="10">
      <sharedItems containsSemiMixedTypes="0" containsString="0" containsNumber="1" minValue="5.0000000000000001E-3" maxValue="5.0000000000000001E-3"/>
    </cacheField>
    <cacheField name="Sensitivity Score7" numFmtId="0">
      <sharedItems containsSemiMixedTypes="0" containsString="0" containsNumber="1" containsInteger="1" minValue="1" maxValue="1"/>
    </cacheField>
    <cacheField name="Total Sensitivity divided number of indicators" numFmtId="0">
      <sharedItems containsSemiMixedTypes="0" containsString="0" containsNumber="1" minValue="1.5714285714285714" maxValue="2.7142857142857144"/>
    </cacheField>
    <cacheField name="Summary of Findings (Sensitivity)" numFmtId="0">
      <sharedItems containsNonDate="0" containsString="0" containsBlank="1"/>
    </cacheField>
    <cacheField name="Score" numFmtId="0">
      <sharedItems containsSemiMixedTypes="0" containsString="0" containsNumber="1" minValue="1.6428571428571428" maxValue="3.8571428571428572"/>
    </cacheField>
    <cacheField name="Category" numFmtId="0">
      <sharedItems/>
    </cacheField>
    <cacheField name="Description" numFmtId="0">
      <sharedItems/>
    </cacheField>
    <cacheField name="Adaptive Capacity Score" numFmtId="0">
      <sharedItems containsSemiMixedTypes="0" containsString="0" containsNumber="1" containsInteger="1" minValue="2" maxValue="2"/>
    </cacheField>
    <cacheField name="Description2" numFmtId="0">
      <sharedItems/>
    </cacheField>
    <cacheField name="Adaptive Capacity Score2" numFmtId="0">
      <sharedItems containsSemiMixedTypes="0" containsString="0" containsNumber="1" containsInteger="1" minValue="2" maxValue="2"/>
    </cacheField>
    <cacheField name="Description3" numFmtId="0">
      <sharedItems longText="1"/>
    </cacheField>
    <cacheField name="Adaptive Capacity Score3" numFmtId="0">
      <sharedItems containsSemiMixedTypes="0" containsString="0" containsNumber="1" containsInteger="1" minValue="2" maxValue="4"/>
    </cacheField>
    <cacheField name="Description4" numFmtId="0">
      <sharedItems/>
    </cacheField>
    <cacheField name="Adaptive Capacity Score4" numFmtId="0">
      <sharedItems containsSemiMixedTypes="0" containsString="0" containsNumber="1" containsInteger="1" minValue="3" maxValue="3"/>
    </cacheField>
    <cacheField name="Description5" numFmtId="0">
      <sharedItems/>
    </cacheField>
    <cacheField name="Adaptive capacity score5" numFmtId="0">
      <sharedItems containsSemiMixedTypes="0" containsString="0" containsNumber="1" containsInteger="1" minValue="4" maxValue="4"/>
    </cacheField>
    <cacheField name="Description6" numFmtId="0">
      <sharedItems/>
    </cacheField>
    <cacheField name="Adaptive capacity score6" numFmtId="0">
      <sharedItems containsSemiMixedTypes="0" containsString="0" containsNumber="1" containsInteger="1" minValue="4" maxValue="4"/>
    </cacheField>
    <cacheField name="Total score divided total number of inidicators" numFmtId="0">
      <sharedItems containsSemiMixedTypes="0" containsString="0" containsNumber="1" minValue="2.8333333333333335" maxValue="3.1666666666666665"/>
    </cacheField>
    <cacheField name="Summary of Findings (Adaptive Capacity)" numFmtId="0">
      <sharedItems containsNonDate="0" containsString="0" containsBlank="1"/>
    </cacheField>
    <cacheField name="Degree of Impact divided by adaptive capacity" numFmtId="164">
      <sharedItems containsSemiMixedTypes="0" containsString="0" containsNumber="1" minValue="0.54761904761904756" maxValue="1.3109243697478992"/>
    </cacheField>
    <cacheField name="Vulnerabilty Category" numFmtId="0">
      <sharedItems/>
    </cacheField>
    <cacheField name="Severity of Consequence Score" numFmtId="0">
      <sharedItems containsSemiMixedTypes="0" containsString="0" containsNumber="1" containsInteger="1" minValue="2" maxValue="4"/>
    </cacheField>
    <cacheField name="likelihood of occurrence x Severity of Occurrence" numFmtId="0">
      <sharedItems containsSemiMixedTypes="0" containsString="0" containsNumber="1" containsInteger="1" minValue="12" maxValue="24"/>
    </cacheField>
    <cacheField name="see Scoring guid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6">
  <r>
    <n v="6"/>
    <m/>
    <x v="0"/>
    <x v="0"/>
    <n v="5.3277999999999999"/>
    <n v="778"/>
    <n v="146.02650249633996"/>
    <n v="5.3277999999999999"/>
    <n v="778.00199999999995"/>
    <n v="1.0000025706940874"/>
    <n v="5"/>
    <m/>
    <n v="5.8823529411764701"/>
    <n v="1"/>
    <n v="22"/>
    <x v="0"/>
    <n v="9.0909090909090912E-2"/>
    <x v="0"/>
    <n v="76"/>
    <n v="9.7686375321336755E-2"/>
    <n v="2"/>
    <x v="0"/>
    <n v="0.11953727506426735"/>
    <n v="2"/>
    <n v="4"/>
    <n v="5.1413881748071976E-3"/>
    <n v="1"/>
    <n v="0.65"/>
    <n v="5"/>
    <n v="5.0000000000000001E-3"/>
    <n v="1"/>
    <n v="2"/>
    <m/>
    <n v="3.5"/>
    <e v="#REF!"/>
    <s v="5% Calamity fund             Access to private sectors financial assistance from LGU &amp; DSWD    but has limited access to resources to respond to hazard."/>
    <n v="2"/>
    <s v="Very limited Equipment and facilities for assistance"/>
    <n v="2"/>
    <s v="Has available infrastructure such as Concrete roads, Dike, t, Brgy. Hall w/ day care center  , health center building, School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666666666666667"/>
    <e v="#REF!"/>
    <n v="3"/>
    <n v="18"/>
    <e v="#REF!"/>
  </r>
  <r>
    <n v="6"/>
    <m/>
    <x v="1"/>
    <x v="1"/>
    <n v="138.46100000000001"/>
    <n v="5070"/>
    <n v="36.616809065368585"/>
    <n v="138.46100000000001"/>
    <n v="5070"/>
    <n v="1"/>
    <n v="5"/>
    <m/>
    <n v="0.7050528789659225"/>
    <n v="1"/>
    <n v="278"/>
    <x v="1"/>
    <n v="0.38489208633093525"/>
    <x v="1"/>
    <n v="772"/>
    <n v="0.15226824457593688"/>
    <n v="2"/>
    <x v="1"/>
    <n v="5.2268244575936887E-2"/>
    <n v="1"/>
    <n v="47"/>
    <n v="9.270216962524655E-3"/>
    <n v="1"/>
    <n v="0.65"/>
    <n v="5"/>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HIGH"/>
    <n v="4"/>
    <n v="24"/>
    <s v="LOW RISK"/>
  </r>
  <r>
    <n v="6"/>
    <m/>
    <x v="1"/>
    <x v="2"/>
    <n v="695.65800000000002"/>
    <n v="12656"/>
    <n v="18.192847634901057"/>
    <n v="695.65800000000002"/>
    <n v="12656"/>
    <n v="1"/>
    <n v="5"/>
    <m/>
    <n v="7.0175438596491224"/>
    <n v="2"/>
    <n v="337"/>
    <x v="2"/>
    <n v="0.35311572700296734"/>
    <x v="1"/>
    <n v="1105"/>
    <n v="8.7310366624525917E-2"/>
    <n v="2"/>
    <x v="2"/>
    <n v="2.9393173198482933E-2"/>
    <n v="1"/>
    <n v="86"/>
    <n v="6.7951959544879899E-3"/>
    <n v="1"/>
    <n v="0.45"/>
    <n v="4"/>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Senior Citizen, Day care center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HIGH"/>
    <n v="3"/>
    <n v="18"/>
    <s v="LOW RISK"/>
  </r>
  <r>
    <n v="6"/>
    <m/>
    <x v="2"/>
    <x v="3"/>
    <n v="1295.1500000000001"/>
    <n v="2981"/>
    <n v="2.3016638999343706"/>
    <n v="468.42599999999999"/>
    <n v="1078.1600000000001"/>
    <n v="0.36167728950016775"/>
    <n v="4"/>
    <m/>
    <n v="0"/>
    <n v="1"/>
    <n v="306"/>
    <x v="3"/>
    <n v="0.41176470588235292"/>
    <x v="1"/>
    <n v="928"/>
    <n v="0.31130493123113051"/>
    <n v="4"/>
    <x v="3"/>
    <n v="5.6692385105669235E-2"/>
    <n v="2"/>
    <n v="14"/>
    <n v="4.6964106004696408E-3"/>
    <n v="1"/>
    <n v="0.45"/>
    <n v="4"/>
    <n v="5.0000000000000001E-3"/>
    <n v="1"/>
    <n v="2.4285714285714284"/>
    <m/>
    <n v="3.2142857142857144"/>
    <s v="MEDIUM HIGH"/>
    <s v="5% Calamity fund             Access to private sectors financial assistance from LGU &amp; DSWD    but has limited access to resources to respond to hazard."/>
    <n v="2"/>
    <s v="Very limited Equipment and facilities for assistance"/>
    <n v="2"/>
    <s v="Has available infrastructure such as semi Concrete roads, Mini gym , Brgy. Hall, schools, Day care center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0714285714285714"/>
    <s v="MEDIUM HIGH"/>
    <n v="3"/>
    <n v="18"/>
    <s v="LOW RISK"/>
  </r>
  <r>
    <n v="6"/>
    <m/>
    <x v="1"/>
    <x v="4"/>
    <n v="642.64400000000001"/>
    <n v="12720"/>
    <n v="19.79322922177753"/>
    <n v="642.54300000000001"/>
    <n v="12718"/>
    <n v="0.99984276729559751"/>
    <n v="5"/>
    <m/>
    <n v="1.1695906432748537"/>
    <n v="1"/>
    <n v="654"/>
    <x v="4"/>
    <n v="0.3363914373088685"/>
    <x v="1"/>
    <n v="2024"/>
    <n v="0.1591194968553459"/>
    <n v="3"/>
    <x v="4"/>
    <n v="3.4198113207547169E-2"/>
    <n v="1"/>
    <n v="68"/>
    <n v="5.3459119496855343E-3"/>
    <n v="1"/>
    <n v="0.5"/>
    <n v="5"/>
    <n v="5.0000000000000001E-3"/>
    <n v="1"/>
    <n v="2.2857142857142856"/>
    <m/>
    <n v="3.6428571428571428"/>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Multi Purpose hall,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MEDIUM HIGH"/>
    <n v="3"/>
    <n v="18"/>
    <s v="LOW RISK"/>
  </r>
  <r>
    <n v="6"/>
    <m/>
    <x v="2"/>
    <x v="5"/>
    <n v="6416.98"/>
    <n v="3864"/>
    <n v="0.60215241437560973"/>
    <n v="124.306"/>
    <n v="74.851299999999995"/>
    <n v="1.9371454451345756E-2"/>
    <n v="1"/>
    <m/>
    <n v="0"/>
    <n v="1"/>
    <n v="512"/>
    <x v="5"/>
    <n v="0.435546875"/>
    <x v="1"/>
    <n v="1385"/>
    <n v="0.3584368530020704"/>
    <n v="4"/>
    <x v="5"/>
    <n v="6.8322981366459631E-2"/>
    <n v="2"/>
    <n v="27"/>
    <n v="6.987577639751553E-3"/>
    <n v="1"/>
    <n v="0.45"/>
    <n v="4"/>
    <n v="5.0000000000000001E-3"/>
    <n v="1"/>
    <n v="2.4285714285714284"/>
    <m/>
    <n v="1.7142857142857142"/>
    <s v="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5714285714285714"/>
    <s v="HIGH"/>
    <n v="3"/>
    <n v="18"/>
    <s v="LOW RISK"/>
  </r>
  <r>
    <n v="6"/>
    <m/>
    <x v="1"/>
    <x v="6"/>
    <n v="694.41800000000001"/>
    <n v="3643"/>
    <n v="5.2461197722409265"/>
    <n v="590.73500000000001"/>
    <n v="3099.07"/>
    <n v="0.85069173757891847"/>
    <n v="5"/>
    <m/>
    <n v="0.3058103975535168"/>
    <n v="1"/>
    <n v="401"/>
    <x v="6"/>
    <n v="0.60847880299251866"/>
    <x v="2"/>
    <n v="1101"/>
    <n v="0.30222344221795222"/>
    <n v="3"/>
    <x v="6"/>
    <n v="7.4938237716167991E-2"/>
    <n v="2"/>
    <n v="66"/>
    <n v="1.8116936590721933E-2"/>
    <n v="1"/>
    <n v="0.45"/>
    <n v="4"/>
    <n v="5.0000000000000001E-3"/>
    <n v="1"/>
    <n v="2.4285714285714284"/>
    <m/>
    <n v="3.7142857142857144"/>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Senior Citizen, health center building, multi purpose hall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380952380952381"/>
    <s v="MEDIUM HIGH"/>
    <n v="4"/>
    <n v="24"/>
    <s v="LOW RISK"/>
  </r>
  <r>
    <n v="6"/>
    <m/>
    <x v="1"/>
    <x v="7"/>
    <n v="849.21500000000003"/>
    <n v="1660"/>
    <n v="1.9547464423025971"/>
    <n v="472.73599999999999"/>
    <n v="924.08100000000002"/>
    <n v="0.55667530120481934"/>
    <n v="5"/>
    <m/>
    <n v="1.953125"/>
    <n v="1"/>
    <n v="244"/>
    <x v="7"/>
    <n v="0.58196721311475408"/>
    <x v="2"/>
    <n v="636"/>
    <n v="0.38313253012048193"/>
    <n v="4"/>
    <x v="7"/>
    <n v="9.9397590361445784E-2"/>
    <n v="2"/>
    <n v="3"/>
    <n v="1.8072289156626507E-3"/>
    <n v="1"/>
    <n v="0.55000000000000004"/>
    <n v="5"/>
    <n v="5.0000000000000001E-3"/>
    <n v="1"/>
    <n v="2.7142857142857144"/>
    <m/>
    <n v="3.8571428571428572"/>
    <s v="MEDIUM HIGH"/>
    <s v="5% Calamity fund             Access to private sectors financial assistance from LGU &amp; DSWD    but has limited access to resources to respond to hazard."/>
    <n v="2"/>
    <s v="Very limited Equipment and facilities for assistance"/>
    <n v="2"/>
    <s v="Has available infrastructure such as covered court, Brgy. Hall, schools,  health center building 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857142857142858"/>
    <s v="MEDIUM HIGH"/>
    <n v="3"/>
    <n v="18"/>
    <s v="LOW RISK"/>
  </r>
  <r>
    <n v="6"/>
    <m/>
    <x v="1"/>
    <x v="8"/>
    <n v="1025.6500000000001"/>
    <n v="11308"/>
    <n v="11.025203529469117"/>
    <n v="1025.6500000000001"/>
    <n v="11308"/>
    <n v="1"/>
    <n v="5"/>
    <m/>
    <n v="0"/>
    <n v="1"/>
    <n v="313"/>
    <x v="8"/>
    <n v="0.30351437699680511"/>
    <x v="3"/>
    <n v="975"/>
    <n v="8.6222143615139718E-2"/>
    <n v="2"/>
    <x v="8"/>
    <n v="4.2447824548991861E-2"/>
    <n v="1"/>
    <n v="63"/>
    <n v="5.571276972055182E-3"/>
    <n v="1"/>
    <n v="0.65"/>
    <n v="5"/>
    <n v="5.0000000000000001E-3"/>
    <n v="1"/>
    <n v="2"/>
    <m/>
    <n v="3.5"/>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Day  care center , schools, Senior Citizen, health center building, Birthing clinic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2352941176470587"/>
    <s v="HIGH"/>
    <n v="3"/>
    <n v="18"/>
    <s v="LOW RISK"/>
  </r>
  <r>
    <n v="6"/>
    <m/>
    <x v="0"/>
    <x v="9"/>
    <n v="57.914499999999997"/>
    <n v="5376"/>
    <n v="92.826494228561074"/>
    <n v="57.914499999999997"/>
    <n v="5376"/>
    <n v="1"/>
    <n v="5"/>
    <m/>
    <n v="10"/>
    <n v="2"/>
    <n v="248"/>
    <x v="9"/>
    <n v="0.21370967741935484"/>
    <x v="3"/>
    <n v="730"/>
    <n v="0.13578869047619047"/>
    <n v="2"/>
    <x v="9"/>
    <n v="5.3385416666666664E-2"/>
    <n v="1"/>
    <n v="15"/>
    <n v="2.7901785714285715E-3"/>
    <n v="1"/>
    <n v="0.65"/>
    <n v="5"/>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basketball court, Brgy. Hall, schools,Day Care Centers, Senior Citizen,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260504201680672"/>
    <s v="HIGH"/>
    <n v="3"/>
    <n v="18"/>
    <s v="LOW RISK"/>
  </r>
  <r>
    <n v="6"/>
    <m/>
    <x v="1"/>
    <x v="10"/>
    <n v="279.12700000000001"/>
    <n v="1823"/>
    <n v="6.5310772515736559"/>
    <n v="279.12700000000001"/>
    <n v="1823"/>
    <n v="1"/>
    <n v="5"/>
    <m/>
    <n v="0"/>
    <n v="1"/>
    <n v="143"/>
    <x v="10"/>
    <n v="0.2937062937062937"/>
    <x v="3"/>
    <n v="408"/>
    <n v="0.2238069116840373"/>
    <n v="3"/>
    <x v="10"/>
    <n v="9.3801426220515627E-2"/>
    <n v="2"/>
    <n v="24"/>
    <n v="1.3165112452002194E-2"/>
    <n v="1"/>
    <n v="0.55000000000000004"/>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0"/>
    <x v="11"/>
    <n v="102.758"/>
    <n v="4921"/>
    <n v="47.889215438214059"/>
    <n v="102.758"/>
    <n v="4920.99"/>
    <n v="0.99999796789270468"/>
    <n v="5"/>
    <m/>
    <n v="4.3381535038932144"/>
    <n v="1"/>
    <n v="316"/>
    <x v="11"/>
    <n v="0.30379746835443039"/>
    <x v="1"/>
    <n v="924"/>
    <n v="0.18776671408250356"/>
    <n v="2"/>
    <x v="11"/>
    <n v="3.9422881528144688E-2"/>
    <n v="1"/>
    <n v="57"/>
    <n v="1.1583011583011582E-2"/>
    <n v="1"/>
    <n v="0.65"/>
    <n v="5"/>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HIGH"/>
    <n v="3"/>
    <n v="18"/>
    <s v="LOW RISK"/>
  </r>
  <r>
    <n v="6"/>
    <m/>
    <x v="1"/>
    <x v="12"/>
    <n v="1032.48"/>
    <n v="4925"/>
    <n v="4.7700681853401514"/>
    <n v="576.14"/>
    <n v="2748.23"/>
    <n v="0.55801624365482239"/>
    <n v="5"/>
    <m/>
    <n v="0"/>
    <n v="1"/>
    <n v="411"/>
    <x v="12"/>
    <n v="0.41849148418491483"/>
    <x v="1"/>
    <n v="1186"/>
    <n v="0.24081218274111676"/>
    <n v="3"/>
    <x v="12"/>
    <n v="3.8375634517766495E-2"/>
    <n v="1"/>
    <n v="16"/>
    <n v="3.248730964467005E-3"/>
    <n v="1"/>
    <n v="0.55000000000000004"/>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Evacuation Center, Concrete roads, covered court, Brgy. Hall, Day care center, Senior Citiizen,health center building, Pilot eacuation center, women''s training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1"/>
    <x v="13"/>
    <n v="497.05599999999998"/>
    <n v="4235"/>
    <n v="8.5201667417755758"/>
    <n v="497.05599999999998"/>
    <n v="4235"/>
    <n v="1"/>
    <n v="5"/>
    <m/>
    <n v="2.1798365122615802"/>
    <n v="1"/>
    <n v="297"/>
    <x v="13"/>
    <n v="0.38047138047138046"/>
    <x v="1"/>
    <n v="717"/>
    <n v="0.16930342384887839"/>
    <n v="3"/>
    <x v="13"/>
    <n v="5.2656434474616293E-2"/>
    <n v="1"/>
    <n v="9"/>
    <n v="2.1251475796930344E-3"/>
    <n v="1"/>
    <n v="0.55000000000000004"/>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and bridges, covered court, Brgy. Hall, schools, Day care center Senior Citizen,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2857142857142856"/>
    <s v="HIGH"/>
    <n v="3"/>
    <n v="18"/>
    <s v="LOW RISK"/>
  </r>
  <r>
    <n v="6"/>
    <m/>
    <x v="1"/>
    <x v="14"/>
    <n v="1001.17"/>
    <n v="1438"/>
    <n v="1.436319506177772"/>
    <n v="1000.27"/>
    <n v="1436.71"/>
    <n v="0.99910292072322671"/>
    <n v="5"/>
    <m/>
    <n v="9.0775988286969262"/>
    <n v="2"/>
    <n v="209"/>
    <x v="8"/>
    <n v="0.45454545454545453"/>
    <x v="1"/>
    <n v="522"/>
    <n v="0.36300417246175243"/>
    <n v="4"/>
    <x v="14"/>
    <n v="8.2058414464534074E-2"/>
    <n v="2"/>
    <n v="35"/>
    <n v="2.4339360222531293E-2"/>
    <n v="1"/>
    <n v="0.55000000000000004"/>
    <n v="5"/>
    <n v="5.0000000000000001E-3"/>
    <n v="1"/>
    <n v="2.7142857142857144"/>
    <m/>
    <n v="3.8571428571428572"/>
    <s v="HIGH"/>
    <s v="5% Calamity fund             Access to private sectors financial assistance from LGU &amp; DSWD    but has limited access to resources to respond to hazard."/>
    <n v="2"/>
    <s v="Very limited Equipment and facilities for assistance"/>
    <n v="2"/>
    <s v="Has available infrastructure such as Concrete roads, , covered court, Brgy. Hall, schools, Day care center,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857142857142858"/>
    <s v="HIGH"/>
    <n v="2"/>
    <n v="12"/>
    <s v="LOW RISK"/>
  </r>
  <r>
    <n v="6"/>
    <m/>
    <x v="1"/>
    <x v="15"/>
    <n v="824.61199999999997"/>
    <n v="3786"/>
    <n v="4.5912501879671899"/>
    <n v="675.52599999999995"/>
    <n v="3101.51"/>
    <n v="0.81920496566296885"/>
    <n v="5"/>
    <m/>
    <n v="3.0392156862745097"/>
    <n v="1"/>
    <n v="392"/>
    <x v="14"/>
    <n v="0.35459183673469385"/>
    <x v="1"/>
    <n v="948"/>
    <n v="0.25039619651347067"/>
    <n v="3"/>
    <x v="15"/>
    <n v="4.6222926571579503E-2"/>
    <n v="1"/>
    <n v="38"/>
    <n v="1.0036978341257264E-2"/>
    <n v="1"/>
    <n v="0.55000000000000004"/>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Day care center,covered court, Brgy. Hall, schools, Senior Citizen, health center building, women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0"/>
    <x v="16"/>
    <n v="138.94"/>
    <n v="4599"/>
    <n v="33.100618972218221"/>
    <n v="138.94"/>
    <n v="4599.01"/>
    <n v="1.0000021743857361"/>
    <n v="5"/>
    <m/>
    <n v="3.2846715328467155"/>
    <n v="1"/>
    <n v="109"/>
    <x v="15"/>
    <n v="0.23853211009174313"/>
    <x v="3"/>
    <n v="343"/>
    <n v="7.4581430745814303E-2"/>
    <n v="2"/>
    <x v="16"/>
    <n v="1.4350945857795172E-2"/>
    <n v="1"/>
    <n v="53"/>
    <n v="1.1524244400956729E-2"/>
    <n v="1"/>
    <n v="0.65"/>
    <n v="5"/>
    <n v="5.0000000000000001E-3"/>
    <n v="1"/>
    <n v="2"/>
    <m/>
    <n v="3.5"/>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666666666666667"/>
    <s v="HIGH"/>
    <n v="3"/>
    <n v="18"/>
    <s v="LOW RISK"/>
  </r>
  <r>
    <n v="6"/>
    <m/>
    <x v="2"/>
    <x v="17"/>
    <n v="773.38300000000004"/>
    <n v="1349"/>
    <n v="1.7442845265541134"/>
    <n v="215.60499999999999"/>
    <n v="376.07600000000002"/>
    <n v="0.27878131949592294"/>
    <n v="3"/>
    <m/>
    <n v="7.2952853598014888"/>
    <n v="2"/>
    <n v="163"/>
    <x v="16"/>
    <n v="0.53374233128834359"/>
    <x v="2"/>
    <n v="398"/>
    <n v="0.2950333580429948"/>
    <n v="3"/>
    <x v="17"/>
    <n v="9.7108969607116388E-2"/>
    <n v="2"/>
    <n v="11"/>
    <n v="8.1541882876204601E-3"/>
    <n v="1"/>
    <n v="0.45"/>
    <n v="4"/>
    <n v="5.0000000000000001E-3"/>
    <n v="1"/>
    <n v="2.5714285714285716"/>
    <m/>
    <n v="2.7857142857142856"/>
    <s v="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92857142857142849"/>
    <s v="HIGH"/>
    <n v="3"/>
    <n v="18"/>
    <s v="LOW RISK"/>
  </r>
  <r>
    <n v="6"/>
    <m/>
    <x v="2"/>
    <x v="18"/>
    <n v="1127.28"/>
    <n v="1243"/>
    <n v="1.1026541764246682"/>
    <n v="237.52699999999999"/>
    <n v="261.90899999999999"/>
    <n v="0.21070716009654061"/>
    <n v="3"/>
    <m/>
    <n v="7.8549848942598182"/>
    <n v="2"/>
    <n v="143"/>
    <x v="17"/>
    <n v="0.38461538461538464"/>
    <x v="1"/>
    <n v="393"/>
    <n v="0.3161705551086082"/>
    <n v="4"/>
    <x v="17"/>
    <n v="0.10539018503620273"/>
    <n v="2"/>
    <n v="13"/>
    <n v="1.0458567980691875E-2"/>
    <n v="1"/>
    <n v="0.45"/>
    <n v="4"/>
    <n v="5.0000000000000001E-3"/>
    <n v="1"/>
    <n v="2.5714285714285716"/>
    <m/>
    <n v="2.7857142857142856"/>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92857142857142849"/>
    <s v="MEDIUM HIGH"/>
    <n v="3"/>
    <n v="18"/>
    <s v="LOW RISK"/>
  </r>
  <r>
    <n v="6"/>
    <m/>
    <x v="2"/>
    <x v="19"/>
    <n v="1781.93"/>
    <n v="3166"/>
    <n v="1.7767252361203862"/>
    <n v="258.75099999999998"/>
    <n v="459.73099999999999"/>
    <n v="0.14520878079595703"/>
    <n v="2"/>
    <m/>
    <n v="0.41425020712510358"/>
    <n v="1"/>
    <n v="262"/>
    <x v="18"/>
    <n v="0.27480916030534353"/>
    <x v="3"/>
    <n v="761"/>
    <n v="0.24036639292482628"/>
    <n v="3"/>
    <x v="18"/>
    <n v="6.4750473783954515E-2"/>
    <n v="2"/>
    <n v="13"/>
    <n v="4.1061276058117499E-3"/>
    <n v="1"/>
    <n v="0.45"/>
    <n v="4"/>
    <n v="5.0000000000000001E-3"/>
    <n v="1"/>
    <n v="2.1428571428571428"/>
    <m/>
    <n v="2.0714285714285712"/>
    <s v="MEDIUM 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69047619047619035"/>
    <s v="MEDIUM HIGH"/>
    <n v="3"/>
    <n v="18"/>
    <s v="LOW RISK"/>
  </r>
  <r>
    <n v="6"/>
    <m/>
    <x v="1"/>
    <x v="20"/>
    <n v="437.572"/>
    <n v="1689"/>
    <n v="3.8599361933578931"/>
    <n v="437.572"/>
    <n v="1689"/>
    <n v="1"/>
    <n v="5"/>
    <m/>
    <n v="1.2636899747262005"/>
    <n v="1"/>
    <n v="197"/>
    <x v="19"/>
    <n v="0.37563451776649748"/>
    <x v="3"/>
    <n v="551"/>
    <n v="0.32622853759621079"/>
    <n v="4"/>
    <x v="19"/>
    <n v="7.460035523978685E-2"/>
    <n v="2"/>
    <n v="21"/>
    <n v="1.2433392539964476E-2"/>
    <n v="1"/>
    <n v="0.55000000000000004"/>
    <n v="5"/>
    <n v="5.0000000000000001E-3"/>
    <n v="1"/>
    <n v="2.4285714285714284"/>
    <m/>
    <n v="3.7142857142857144"/>
    <s v="MEDIUM HIGH"/>
    <s v="5% Calamity fund             Access to private sectors financial assistance from LGU &amp; DSWD    but has limited access to resources to respond to hazard."/>
    <n v="2"/>
    <s v="Very limited Equipment and facilities for assistance"/>
    <n v="2"/>
    <s v="Has available infrastructure such as Semi -Concrete roads and bridges D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380952380952381"/>
    <s v="MEDIUM HIGH"/>
    <n v="3"/>
    <n v="18"/>
    <s v="LOW RISK"/>
  </r>
  <r>
    <n v="6"/>
    <m/>
    <x v="1"/>
    <x v="21"/>
    <n v="1290.07"/>
    <n v="5446"/>
    <n v="4.2214763539962954"/>
    <n v="494.37299999999999"/>
    <n v="2086.9899999999998"/>
    <n v="0.3832152038193169"/>
    <n v="4"/>
    <m/>
    <n v="2.0038167938931295"/>
    <n v="1"/>
    <n v="355"/>
    <x v="20"/>
    <n v="0.40281690140845072"/>
    <x v="1"/>
    <n v="1061"/>
    <n v="0.19482188762394417"/>
    <n v="3"/>
    <x v="20"/>
    <n v="4.9026808666911496E-2"/>
    <n v="1"/>
    <n v="19"/>
    <n v="3.4887991186191699E-3"/>
    <n v="1"/>
    <n v="0.45"/>
    <n v="4"/>
    <n v="5.0000000000000001E-3"/>
    <n v="1"/>
    <n v="2.1428571428571428"/>
    <m/>
    <n v="3.0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0238095238095237"/>
    <s v="HIGH"/>
    <n v="3"/>
    <n v="18"/>
    <s v="LOW RISK"/>
  </r>
  <r>
    <n v="6"/>
    <m/>
    <x v="2"/>
    <x v="22"/>
    <n v="1274.75"/>
    <n v="1570"/>
    <n v="1.2316140419690136"/>
    <n v="23.060700000000001"/>
    <n v="28.401700000000002"/>
    <n v="1.8090254777070065E-2"/>
    <n v="1"/>
    <m/>
    <n v="2.067336089781453"/>
    <n v="1"/>
    <n v="232"/>
    <x v="21"/>
    <n v="0.18965517241379309"/>
    <x v="3"/>
    <n v="650"/>
    <n v="0.4140127388535032"/>
    <n v="4"/>
    <x v="21"/>
    <n v="6.178343949044586E-2"/>
    <n v="2"/>
    <n v="4"/>
    <n v="2.5477707006369425E-3"/>
    <n v="1"/>
    <n v="0.55000000000000004"/>
    <n v="5"/>
    <n v="5.0000000000000001E-3"/>
    <n v="1"/>
    <n v="2.4285714285714284"/>
    <m/>
    <n v="1.7142857142857142"/>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5714285714285714"/>
    <s v="MEDIUM HIGH"/>
    <n v="2"/>
    <n v="12"/>
    <s v="LOW RISK"/>
  </r>
  <r>
    <n v="6"/>
    <m/>
    <x v="0"/>
    <x v="23"/>
    <n v="149.80500000000001"/>
    <n v="4407"/>
    <n v="29.418243716831881"/>
    <n v="149.80500000000001"/>
    <n v="4407"/>
    <n v="1"/>
    <n v="5"/>
    <m/>
    <n v="0.52631578947368418"/>
    <n v="1"/>
    <n v="356"/>
    <x v="22"/>
    <n v="0.17134831460674158"/>
    <x v="3"/>
    <n v="1020"/>
    <n v="0.2314499659632403"/>
    <n v="3"/>
    <x v="22"/>
    <n v="5.8770138416156116E-2"/>
    <n v="2"/>
    <n v="25"/>
    <n v="5.6727932834127522E-3"/>
    <n v="1"/>
    <n v="0.65"/>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semi Concrete roads, Dike, Brgy. Hall, schools, Day care cnter,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2857142857142856"/>
    <s v="HIGH"/>
    <n v="2"/>
    <n v="12"/>
    <s v="LOW RISK"/>
  </r>
  <r>
    <n v="6"/>
    <m/>
    <x v="1"/>
    <x v="24"/>
    <n v="722.19799999999998"/>
    <n v="2326"/>
    <n v="3.2207234027233529"/>
    <n v="702.77300000000002"/>
    <n v="2263.4299999999998"/>
    <n v="0.97309974204643157"/>
    <n v="5"/>
    <m/>
    <n v="0.15037593984962408"/>
    <n v="1"/>
    <n v="218"/>
    <x v="23"/>
    <n v="0.38532110091743121"/>
    <x v="1"/>
    <n v="556"/>
    <n v="0.23903697334479793"/>
    <n v="3"/>
    <x v="23"/>
    <n v="5.5889939810834052E-2"/>
    <n v="2"/>
    <n v="3"/>
    <n v="1.2897678417884782E-3"/>
    <n v="1"/>
    <n v="0.45"/>
    <n v="4"/>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semi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3"/>
    <x v="25"/>
    <n v="2778.28"/>
    <n v="1258"/>
    <n v="0.45279813409735514"/>
    <n v="226.238"/>
    <n v="102.44"/>
    <n v="8.1430842607313189E-2"/>
    <n v="2"/>
    <m/>
    <n v="1.7902813299232736"/>
    <n v="1"/>
    <n v="205"/>
    <x v="24"/>
    <n v="0.64390243902439026"/>
    <x v="2"/>
    <n v="495"/>
    <n v="0.39348171701112877"/>
    <n v="4"/>
    <x v="24"/>
    <n v="9.3004769475357713E-2"/>
    <n v="2"/>
    <n v="3"/>
    <n v="2.3847376788553257E-3"/>
    <n v="1"/>
    <n v="0.45"/>
    <n v="4"/>
    <n v="5.0000000000000001E-3"/>
    <n v="1"/>
    <n v="2.5714285714285716"/>
    <m/>
    <n v="2.2857142857142856"/>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76190476190476186"/>
    <s v="MEDIUM HIGH"/>
    <n v="3"/>
    <n v="18"/>
    <s v="LOW RISK"/>
  </r>
  <r>
    <n v="6"/>
    <m/>
    <x v="0"/>
    <x v="26"/>
    <n v="26.540800000000001"/>
    <n v="1177"/>
    <n v="44.346816976127322"/>
    <n v="26.540800000000001"/>
    <n v="1177"/>
    <n v="1"/>
    <n v="5"/>
    <m/>
    <n v="2.0295202952029521"/>
    <n v="1"/>
    <n v="8"/>
    <x v="25"/>
    <n v="0.125"/>
    <x v="0"/>
    <n v="41"/>
    <n v="3.4834324553950725E-2"/>
    <n v="1"/>
    <x v="25"/>
    <n v="1.4443500424808835E-2"/>
    <n v="1"/>
    <n v="22"/>
    <n v="1.8691588785046728E-2"/>
    <n v="1"/>
    <n v="0.55000000000000004"/>
    <n v="5"/>
    <n v="5.0000000000000001E-3"/>
    <n v="1"/>
    <n v="1.7142857142857142"/>
    <m/>
    <n v="3.3571428571428572"/>
    <s v="MEDIUM HIGH"/>
    <s v="5% Calamity fund             Access to private sectors financial assistance from LGU &amp; DSWD    but has limited access to resources to respond to hazard."/>
    <n v="2"/>
    <s v="Very limited Equipment and facilities for assistance"/>
    <n v="2"/>
    <s v="Has available infrastructure such as Concrete roads, Brgy. Hall, schools,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190476190476191"/>
    <s v="MEDIUM HIGH"/>
    <n v="2"/>
    <n v="12"/>
    <s v="LOW RISK"/>
  </r>
  <r>
    <n v="6"/>
    <m/>
    <x v="3"/>
    <x v="27"/>
    <n v="990.67700000000002"/>
    <n v="1195"/>
    <n v="1.2062458298718957"/>
    <n v="543.70899999999995"/>
    <n v="655.84900000000005"/>
    <n v="0.54882761506276156"/>
    <n v="5"/>
    <m/>
    <n v="0.27548209366391185"/>
    <n v="1"/>
    <n v="168"/>
    <x v="26"/>
    <n v="0.26785714285714285"/>
    <x v="3"/>
    <n v="497"/>
    <n v="0.41589958158995816"/>
    <n v="4"/>
    <x v="21"/>
    <n v="8.117154811715481E-2"/>
    <n v="2"/>
    <n v="15"/>
    <n v="1.2552301255230125E-2"/>
    <n v="1"/>
    <n v="0.45"/>
    <n v="4"/>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2"/>
    <n v="12"/>
    <s v="LOW RISK"/>
  </r>
  <r>
    <n v="6"/>
    <m/>
    <x v="3"/>
    <x v="28"/>
    <n v="762.17600000000004"/>
    <n v="1968"/>
    <n v="2.5820807792425895"/>
    <n v="29.384399999999999"/>
    <n v="75.872900000000001"/>
    <n v="3.8553302845528457E-2"/>
    <n v="1"/>
    <m/>
    <n v="0.3886925795053004"/>
    <n v="1"/>
    <n v="284"/>
    <x v="27"/>
    <n v="0.33098591549295775"/>
    <x v="1"/>
    <n v="711"/>
    <n v="0.36128048780487804"/>
    <n v="4"/>
    <x v="26"/>
    <n v="6.1483739837398375E-2"/>
    <n v="2"/>
    <n v="2"/>
    <n v="1.0162601626016261E-3"/>
    <n v="1"/>
    <n v="0.45"/>
    <n v="4"/>
    <n v="5.0000000000000001E-3"/>
    <n v="1"/>
    <n v="2.4285714285714284"/>
    <m/>
    <n v="1.7142857142857142"/>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5714285714285714"/>
    <s v="MEDIUM HIGH"/>
    <n v="2"/>
    <n v="12"/>
    <s v="LOW RISK"/>
  </r>
  <r>
    <n v="6"/>
    <m/>
    <x v="0"/>
    <x v="29"/>
    <n v="14.147399999999999"/>
    <n v="908"/>
    <n v="64.181404356984331"/>
    <n v="14.147399999999999"/>
    <n v="908.00199999999995"/>
    <n v="1.0000022026431719"/>
    <n v="5"/>
    <m/>
    <n v="0.16155088852988692"/>
    <n v="1"/>
    <n v="6"/>
    <x v="28"/>
    <n v="0.83333333333333337"/>
    <x v="2"/>
    <n v="19"/>
    <n v="2.092511013215859E-2"/>
    <n v="1"/>
    <x v="27"/>
    <n v="4.9559471365638763E-2"/>
    <n v="1"/>
    <n v="8"/>
    <n v="8.8105726872246704E-3"/>
    <n v="1"/>
    <n v="0.55000000000000004"/>
    <n v="5"/>
    <n v="5.0000000000000001E-3"/>
    <n v="1"/>
    <n v="2.1428571428571428"/>
    <m/>
    <n v="3.5714285714285712"/>
    <s v="MEDIUM HIGH"/>
    <s v="5% Calamity fund             Access to private sectors financial assistance from LGU &amp; DSWD    but has limited access to resources to respond to hazard."/>
    <n v="2"/>
    <s v="Very limited Equipment and facilities for assistance"/>
    <n v="2"/>
    <s v="Has available infrastructure such as Concrete roads,  Brgy. Hall, Day care center  health center building, schools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260504201680672"/>
    <s v="MEDIUM HIGH"/>
    <n v="3"/>
    <n v="18"/>
    <s v="LOW RISK"/>
  </r>
  <r>
    <n v="6"/>
    <m/>
    <x v="3"/>
    <x v="30"/>
    <n v="638.29999999999995"/>
    <n v="1183"/>
    <n v="1.8533604887983708"/>
    <n v="31.135999999999999"/>
    <n v="57.706299999999999"/>
    <n v="4.8779628064243449E-2"/>
    <n v="1"/>
    <m/>
    <n v="0.5946135012242042"/>
    <n v="1"/>
    <n v="160"/>
    <x v="29"/>
    <n v="0.63124999999999998"/>
    <x v="2"/>
    <n v="470"/>
    <n v="0.39729501267962808"/>
    <n v="4"/>
    <x v="21"/>
    <n v="8.1994928148774307E-2"/>
    <n v="2"/>
    <n v="16"/>
    <n v="1.3524936601859678E-2"/>
    <n v="1"/>
    <n v="0.45"/>
    <n v="4"/>
    <n v="5.0000000000000001E-3"/>
    <n v="1"/>
    <n v="2.5714285714285716"/>
    <m/>
    <n v="1.785714285714285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59523809523809523"/>
    <s v="HIGH"/>
    <n v="3"/>
    <n v="18"/>
    <s v="LOW RISK"/>
  </r>
  <r>
    <n v="6"/>
    <m/>
    <x v="1"/>
    <x v="31"/>
    <n v="371.88400000000001"/>
    <n v="13728"/>
    <n v="36.914736853427414"/>
    <n v="371.88400000000001"/>
    <n v="13728"/>
    <n v="1"/>
    <n v="5"/>
    <m/>
    <n v="0.55066079295154191"/>
    <n v="1"/>
    <n v="656"/>
    <x v="30"/>
    <n v="0.51219512195121952"/>
    <x v="2"/>
    <n v="1952"/>
    <n v="0.14219114219114218"/>
    <n v="2"/>
    <x v="28"/>
    <n v="4.0719696969696968E-2"/>
    <n v="1"/>
    <n v="81"/>
    <n v="5.90034965034965E-3"/>
    <n v="1"/>
    <n v="0.45"/>
    <n v="4"/>
    <n v="5.0000000000000001E-3"/>
    <n v="1"/>
    <n v="2.1428571428571428"/>
    <m/>
    <n v="3.5714285714285712"/>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irthing clinic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MEDIUM HIGH"/>
    <n v="3"/>
    <n v="18"/>
    <s v="LOW RISK"/>
  </r>
  <r>
    <n v="6"/>
    <m/>
    <x v="2"/>
    <x v="32"/>
    <n v="1060.49"/>
    <n v="2047"/>
    <n v="1.9302397948118322"/>
    <n v="3.6045199999999999"/>
    <n v="6.9575800000000001"/>
    <n v="3.3989154860771861E-3"/>
    <n v="1"/>
    <m/>
    <n v="1.8587360594795539"/>
    <n v="1"/>
    <n v="181"/>
    <x v="31"/>
    <n v="0.39226519337016574"/>
    <x v="1"/>
    <n v="569"/>
    <n v="0.27796775769418663"/>
    <n v="3"/>
    <x v="29"/>
    <n v="6.0576453346360526E-2"/>
    <n v="2"/>
    <n v="17"/>
    <n v="8.3048363458720076E-3"/>
    <n v="1"/>
    <n v="0.45"/>
    <n v="4"/>
    <n v="5.0000000000000001E-3"/>
    <n v="1"/>
    <n v="2.2857142857142856"/>
    <m/>
    <n v="1.6428571428571428"/>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54761904761904756"/>
    <s v="MEDIUM HIGH"/>
    <n v="3"/>
    <n v="18"/>
    <s v="LOW RISK"/>
  </r>
  <r>
    <n v="6"/>
    <m/>
    <x v="2"/>
    <x v="33"/>
    <n v="920.33900000000006"/>
    <n v="2580"/>
    <n v="2.803314865500647"/>
    <n v="116.93"/>
    <n v="327.791"/>
    <n v="0.12705077519379845"/>
    <n v="2"/>
    <m/>
    <n v="2.5839793281653747"/>
    <n v="1"/>
    <n v="254"/>
    <x v="32"/>
    <n v="0.43700787401574803"/>
    <x v="1"/>
    <n v="670"/>
    <n v="0.25968992248062017"/>
    <n v="3"/>
    <x v="30"/>
    <n v="7.6356589147286824E-2"/>
    <n v="2"/>
    <n v="4"/>
    <n v="1.5503875968992248E-3"/>
    <n v="1"/>
    <n v="0.45"/>
    <n v="4"/>
    <n v="5.0000000000000001E-3"/>
    <n v="1"/>
    <n v="2.2857142857142856"/>
    <m/>
    <n v="2.1428571428571428"/>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7142857142857143"/>
    <s v="MEDIUM HIGH"/>
    <n v="2"/>
    <n v="12"/>
    <s v="LOW RISK"/>
  </r>
  <r>
    <n v="6"/>
    <m/>
    <x v="2"/>
    <x v="34"/>
    <n v="5276.75"/>
    <n v="2507"/>
    <n v="0.47510304638271661"/>
    <n v="757.22199999999998"/>
    <n v="359.75799999999998"/>
    <n v="0.14350139609094534"/>
    <n v="2"/>
    <m/>
    <n v="0.16207455429497569"/>
    <n v="1"/>
    <n v="262"/>
    <x v="33"/>
    <n v="0.37404580152671757"/>
    <x v="1"/>
    <n v="691"/>
    <n v="0.27562824092540883"/>
    <n v="3"/>
    <x v="31"/>
    <n v="6.5017949740725972E-2"/>
    <n v="2"/>
    <n v="7"/>
    <n v="2.7921818907060232E-3"/>
    <n v="1"/>
    <n v="0.45"/>
    <n v="4"/>
    <n v="5.0000000000000001E-3"/>
    <n v="1"/>
    <n v="2.2857142857142856"/>
    <m/>
    <n v="2.1428571428571428"/>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7142857142857143"/>
    <s v="MEDIUM HIGH"/>
    <n v="2"/>
    <n v="12"/>
    <s v="LOW RISK"/>
  </r>
  <r>
    <n v="6"/>
    <m/>
    <x v="0"/>
    <x v="35"/>
    <n v="44.550600000000003"/>
    <n v="4798"/>
    <n v="107.69776389094646"/>
    <n v="44.550600000000003"/>
    <n v="4798.01"/>
    <n v="1.0000020842017507"/>
    <n v="5"/>
    <m/>
    <n v="1.3157894736842104"/>
    <n v="1"/>
    <n v="332"/>
    <x v="29"/>
    <n v="0.30421686746987953"/>
    <x v="1"/>
    <n v="941"/>
    <n v="0.19612338474364319"/>
    <n v="3"/>
    <x v="32"/>
    <n v="5.7732388495206337E-2"/>
    <n v="2"/>
    <n v="40"/>
    <n v="8.3368070029178828E-3"/>
    <n v="1"/>
    <n v="0.65"/>
    <n v="5"/>
    <n v="5.0000000000000001E-3"/>
    <n v="1"/>
    <n v="2.4285714285714284"/>
    <m/>
    <n v="3.7142857142857144"/>
    <s v="MEDIUM 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380952380952381"/>
    <s v="MEDIUM HIGH"/>
    <n v="3"/>
    <n v="18"/>
    <s v="LOW RISK"/>
  </r>
  <r>
    <n v="6"/>
    <m/>
    <x v="1"/>
    <x v="36"/>
    <n v="796.73400000000004"/>
    <n v="3097"/>
    <n v="3.8871191639869767"/>
    <n v="591.41600000000005"/>
    <n v="2298.9"/>
    <n v="0.74229899903132068"/>
    <n v="5"/>
    <m/>
    <n v="0"/>
    <n v="1"/>
    <n v="394"/>
    <x v="34"/>
    <n v="0.40101522842639592"/>
    <x v="1"/>
    <n v="978"/>
    <n v="0.31578947368421051"/>
    <n v="4"/>
    <x v="33"/>
    <n v="5.1017113335485954E-2"/>
    <n v="1"/>
    <n v="6"/>
    <n v="1.9373587342589602E-3"/>
    <n v="1"/>
    <n v="0.45"/>
    <n v="4"/>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0"/>
    <x v="37"/>
    <n v="42.141300000000001"/>
    <n v="3833"/>
    <n v="90.955903116420231"/>
    <n v="42.141300000000001"/>
    <n v="3833"/>
    <n v="1"/>
    <n v="5"/>
    <m/>
    <n v="7.4001947419668941"/>
    <n v="2"/>
    <n v="184"/>
    <x v="35"/>
    <n v="0.18478260869565216"/>
    <x v="3"/>
    <n v="538"/>
    <n v="0.14036003130707017"/>
    <n v="2"/>
    <x v="22"/>
    <n v="6.757109313853378E-2"/>
    <n v="2"/>
    <n v="29"/>
    <n v="7.5658752935037826E-3"/>
    <n v="1"/>
    <n v="0.65"/>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health center building, multi purpose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0"/>
    <x v="38"/>
    <n v="46.918799999999997"/>
    <n v="7267"/>
    <n v="154.88460915453933"/>
    <n v="46.918799999999997"/>
    <n v="7267.02"/>
    <n v="1.0000027521673318"/>
    <n v="5"/>
    <m/>
    <n v="0.52301255230125521"/>
    <n v="1"/>
    <n v="359"/>
    <x v="20"/>
    <n v="0.39832869080779942"/>
    <x v="1"/>
    <n v="1098"/>
    <n v="0.15109398651438008"/>
    <n v="2"/>
    <x v="34"/>
    <n v="5.5180955002064123E-2"/>
    <n v="2"/>
    <n v="67"/>
    <n v="9.2197605614421363E-3"/>
    <n v="1"/>
    <n v="0.65"/>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Birthing Clinic,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0"/>
    <x v="39"/>
    <n v="4.6792600000000002"/>
    <n v="137"/>
    <n v="29.278133721998778"/>
    <n v="4.6792600000000002"/>
    <n v="137"/>
    <n v="1"/>
    <n v="5"/>
    <m/>
    <n v="2.9673590504451042"/>
    <n v="1"/>
    <n v="5"/>
    <x v="36"/>
    <n v="0"/>
    <x v="4"/>
    <n v="11"/>
    <n v="8.0291970802919707E-2"/>
    <n v="1"/>
    <x v="35"/>
    <n v="4.3795620437956206E-2"/>
    <n v="1"/>
    <n v="4"/>
    <n v="2.9197080291970802E-2"/>
    <n v="1"/>
    <n v="0.55000000000000004"/>
    <n v="5"/>
    <n v="5.0000000000000001E-3"/>
    <n v="1"/>
    <n v="1.5714285714285714"/>
    <m/>
    <n v="3.2857142857142856"/>
    <s v="HIGH"/>
    <s v="5% Calamity fund             Access to private sectors financial assistance from LGU &amp; DSWD    but has limited access to resources to respond to hazard."/>
    <n v="2"/>
    <s v="Very limited Equipment and facilities for assistance"/>
    <n v="2"/>
    <s v="Has available infrastructure such as Concrete roads, Dike,  Brgy. Hall, Day Care Center,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1596638655462184"/>
    <s v="HIGH"/>
    <n v="2"/>
    <n v="12"/>
    <s v="LOW RISK"/>
  </r>
  <r>
    <n v="6"/>
    <m/>
    <x v="0"/>
    <x v="40"/>
    <n v="62.848999999999997"/>
    <n v="6301"/>
    <n v="100.25616954923707"/>
    <n v="62.848999999999997"/>
    <n v="1954"/>
    <n v="0.3101095064275512"/>
    <n v="4"/>
    <m/>
    <n v="0.67796610169491522"/>
    <n v="1"/>
    <n v="168"/>
    <x v="37"/>
    <n v="2.3809523809523808E-2"/>
    <x v="4"/>
    <n v="206"/>
    <n v="3.2693223297889221E-2"/>
    <n v="1"/>
    <x v="36"/>
    <n v="9.6810030153943825E-3"/>
    <n v="1"/>
    <n v="26"/>
    <n v="4.126329154102523E-3"/>
    <n v="1"/>
    <n v="0.65"/>
    <n v="5"/>
    <n v="5.0000000000000001E-3"/>
    <n v="1"/>
    <n v="1.5714285714285714"/>
    <m/>
    <n v="2.7857142857142856"/>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 Function Hall,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92857142857142849"/>
    <s v="HIGH"/>
    <n v="3"/>
    <n v="18"/>
    <s v="LOW RISK"/>
  </r>
  <r>
    <n v="6"/>
    <m/>
    <x v="0"/>
    <x v="41"/>
    <n v="54.987000000000002"/>
    <n v="5036"/>
    <n v="91.585283794351383"/>
    <n v="54.987000000000002"/>
    <n v="5036"/>
    <n v="1"/>
    <n v="5"/>
    <m/>
    <n v="0.99009900990099009"/>
    <n v="1"/>
    <n v="97"/>
    <x v="38"/>
    <n v="0.40206185567010311"/>
    <x v="1"/>
    <n v="314"/>
    <n v="6.2351072279586972E-2"/>
    <n v="2"/>
    <x v="37"/>
    <n v="2.3828435266084195E-2"/>
    <n v="1"/>
    <n v="37"/>
    <n v="7.3471008737092929E-3"/>
    <n v="1"/>
    <n v="0.65"/>
    <n v="5"/>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health center building, 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HIGH"/>
    <n v="3"/>
    <n v="18"/>
    <s v="LOW RISK"/>
  </r>
  <r>
    <n v="6"/>
    <m/>
    <x v="0"/>
    <x v="42"/>
    <n v="11.5174"/>
    <n v="1135"/>
    <n v="98.546546963724452"/>
    <n v="11.5174"/>
    <n v="1135"/>
    <n v="1"/>
    <n v="5"/>
    <m/>
    <n v="0"/>
    <n v="1"/>
    <n v="69"/>
    <x v="39"/>
    <n v="0.28985507246376813"/>
    <x v="3"/>
    <n v="192"/>
    <n v="0.16916299559471365"/>
    <n v="3"/>
    <x v="38"/>
    <n v="6.7841409691629953E-2"/>
    <n v="2"/>
    <n v="21"/>
    <n v="1.8502202643171806E-2"/>
    <n v="1"/>
    <n v="0.55000000000000004"/>
    <n v="5"/>
    <n v="5.0000000000000001E-3"/>
    <n v="1"/>
    <n v="2.2857142857142856"/>
    <m/>
    <n v="3.6428571428571428"/>
    <e v="#REF!"/>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e v="#REF!"/>
    <n v="3"/>
    <n v="18"/>
    <e v="#REF!"/>
  </r>
  <r>
    <n v="6"/>
    <m/>
    <x v="1"/>
    <x v="43"/>
    <n v="535.45600000000002"/>
    <n v="1871"/>
    <n v="3.494218012311002"/>
    <n v="535.45600000000002"/>
    <n v="1871"/>
    <n v="1"/>
    <n v="5"/>
    <m/>
    <n v="1.2315270935960592"/>
    <n v="1"/>
    <n v="139"/>
    <x v="9"/>
    <n v="0.38129496402877699"/>
    <x v="1"/>
    <n v="355"/>
    <n v="0.18973810796365581"/>
    <n v="3"/>
    <x v="39"/>
    <n v="7.8567610903260282E-2"/>
    <n v="2"/>
    <n v="11"/>
    <n v="5.8792089791555322E-3"/>
    <n v="1"/>
    <n v="0.65"/>
    <n v="5"/>
    <n v="5.0000000000000001E-3"/>
    <n v="1"/>
    <n v="2.4285714285714284"/>
    <m/>
    <n v="3.7142857142857144"/>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380952380952381"/>
    <s v="HIGH"/>
    <n v="3"/>
    <n v="18"/>
    <s v="LOW RISK"/>
  </r>
  <r>
    <n v="6"/>
    <m/>
    <x v="0"/>
    <x v="44"/>
    <n v="7.6308699999999998"/>
    <n v="163"/>
    <n v="21.36060501620392"/>
    <n v="7.6308699999999998"/>
    <n v="163"/>
    <n v="1"/>
    <n v="5"/>
    <m/>
    <n v="2.0683453237410072"/>
    <n v="1"/>
    <n v="0"/>
    <x v="36"/>
    <n v="0"/>
    <x v="5"/>
    <n v="0"/>
    <n v="0"/>
    <n v="1"/>
    <x v="40"/>
    <n v="7.3619631901840496E-2"/>
    <n v="2"/>
    <n v="3"/>
    <n v="1.8404907975460124E-2"/>
    <n v="1"/>
    <n v="0.55000000000000004"/>
    <n v="5"/>
    <n v="5.0000000000000001E-3"/>
    <n v="1"/>
    <n v="1.5714285714285714"/>
    <m/>
    <n v="3.2857142857142856"/>
    <s v="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Day care center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1596638655462184"/>
    <s v="HIGH"/>
    <n v="3"/>
    <n v="18"/>
    <s v="LOW RISK"/>
  </r>
  <r>
    <n v="6"/>
    <m/>
    <x v="1"/>
    <x v="45"/>
    <n v="758.43499999999995"/>
    <n v="21703"/>
    <n v="28.615504295028579"/>
    <n v="628.09900000000005"/>
    <n v="17973.400000000001"/>
    <n v="0.82815278993687513"/>
    <n v="5"/>
    <m/>
    <n v="0.60240963855421692"/>
    <n v="1"/>
    <n v="485"/>
    <x v="40"/>
    <n v="0.3731958762886598"/>
    <x v="1"/>
    <n v="1587"/>
    <n v="7.3123531309035622E-2"/>
    <n v="2"/>
    <x v="41"/>
    <n v="3.37280560291204E-2"/>
    <n v="1"/>
    <n v="158"/>
    <n v="7.2800995254112336E-3"/>
    <n v="1"/>
    <n v="0.55000000000000004"/>
    <n v="5"/>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sports complex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HIGH"/>
    <n v="3"/>
    <n v="18"/>
    <s v="LOW RISK"/>
  </r>
  <r>
    <n v="6"/>
    <m/>
    <x v="0"/>
    <x v="46"/>
    <n v="55.017800000000001"/>
    <n v="6301"/>
    <n v="114.52657140052855"/>
    <n v="55.017800000000001"/>
    <n v="6301.02"/>
    <n v="1.0000031740993494"/>
    <n v="5"/>
    <m/>
    <n v="7.2796934865900385"/>
    <n v="2"/>
    <n v="294"/>
    <x v="41"/>
    <n v="0.39455782312925169"/>
    <x v="1"/>
    <n v="869"/>
    <n v="0.13791461672750358"/>
    <n v="2"/>
    <x v="42"/>
    <n v="4.0152356768766863E-2"/>
    <n v="1"/>
    <n v="55"/>
    <n v="8.7287732106014915E-3"/>
    <n v="1"/>
    <n v="0.55000000000000004"/>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w/ Day care Center ,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1"/>
    <x v="47"/>
    <n v="1762.58"/>
    <n v="5234"/>
    <n v="2.9695106037740131"/>
    <n v="1076.56"/>
    <n v="3196.86"/>
    <n v="0.61078716087122664"/>
    <n v="5"/>
    <m/>
    <n v="1.4925373134328357"/>
    <n v="1"/>
    <n v="471"/>
    <x v="42"/>
    <n v="0.24203821656050956"/>
    <x v="3"/>
    <n v="1277"/>
    <n v="0.24398165838746658"/>
    <n v="3"/>
    <x v="43"/>
    <n v="5.6171188383645397E-2"/>
    <n v="2"/>
    <n v="9"/>
    <n v="1.7195261750095529E-3"/>
    <n v="1"/>
    <n v="0.55000000000000004"/>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4"/>
    <x v="48"/>
    <n v="487.214"/>
    <n v="4462"/>
    <n v="9.1581933195679923"/>
    <n v="472.54199999999997"/>
    <n v="4327.63"/>
    <n v="0.96988570147915731"/>
    <n v="5"/>
    <m/>
    <n v="3.2921810699588478"/>
    <n v="1"/>
    <n v="371"/>
    <x v="43"/>
    <n v="0.46091644204851751"/>
    <x v="1"/>
    <n v="1030"/>
    <n v="0.23083818915284626"/>
    <n v="3"/>
    <x v="44"/>
    <n v="5.3787539220080678E-2"/>
    <n v="1"/>
    <n v="50"/>
    <n v="1.1205737337516808E-2"/>
    <n v="1"/>
    <n v="0.55000000000000004"/>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HIGH"/>
    <n v="3"/>
    <n v="18"/>
    <s v="LOW RISK"/>
  </r>
  <r>
    <n v="6"/>
    <m/>
    <x v="2"/>
    <x v="49"/>
    <n v="638.678"/>
    <n v="1417"/>
    <n v="2.2186453893824432"/>
    <n v="257.488"/>
    <n v="339.72300000000001"/>
    <n v="0.23974805928016937"/>
    <n v="3"/>
    <m/>
    <n v="0.2288329519450801"/>
    <n v="1"/>
    <n v="0"/>
    <x v="36"/>
    <n v="0"/>
    <x v="5"/>
    <n v="256"/>
    <n v="0.18066337332392379"/>
    <n v="3"/>
    <x v="45"/>
    <n v="8.6097388849682432E-2"/>
    <n v="2"/>
    <n v="2"/>
    <n v="1.4114326040931546E-3"/>
    <n v="1"/>
    <n v="0.45"/>
    <n v="4"/>
    <n v="5.0000000000000001E-3"/>
    <n v="1"/>
    <n v="1.7142857142857142"/>
    <m/>
    <n v="2.357142857142857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7857142857142857"/>
    <s v="HIGH"/>
    <n v="2"/>
    <n v="12"/>
    <s v="LOW RISK"/>
  </r>
  <r>
    <n v="6"/>
    <m/>
    <x v="2"/>
    <x v="50"/>
    <n v="1626.4"/>
    <n v="3600"/>
    <n v="2.2134776192818495"/>
    <n v="153.12100000000001"/>
    <n v="997.84500000000003"/>
    <n v="0.2771791666666667"/>
    <n v="3"/>
    <m/>
    <n v="1.3215859030837005"/>
    <n v="1"/>
    <n v="474"/>
    <x v="44"/>
    <n v="0.5527426160337553"/>
    <x v="2"/>
    <n v="1198"/>
    <n v="0.33277777777777778"/>
    <n v="4"/>
    <x v="46"/>
    <n v="8.9444444444444438E-2"/>
    <n v="2"/>
    <n v="34"/>
    <n v="9.4444444444444445E-3"/>
    <n v="1"/>
    <n v="0.65"/>
    <n v="5"/>
    <n v="5.0000000000000001E-3"/>
    <n v="1"/>
    <n v="2.7142857142857144"/>
    <m/>
    <n v="2.8571428571428572"/>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95238095238095244"/>
    <s v="MEDIUM HIGH"/>
    <n v="3"/>
    <n v="18"/>
    <s v="LOW RISK"/>
  </r>
  <r>
    <n v="6"/>
    <m/>
    <x v="1"/>
    <x v="51"/>
    <n v="492.65499999999997"/>
    <n v="4062"/>
    <n v="8.2451208249180468"/>
    <n v="450.80399999999997"/>
    <n v="4062"/>
    <n v="1"/>
    <n v="5"/>
    <m/>
    <n v="1.6167059616032333"/>
    <n v="1"/>
    <n v="287"/>
    <x v="45"/>
    <n v="0.35540069686411152"/>
    <x v="1"/>
    <n v="829"/>
    <n v="0.20408665681930083"/>
    <n v="3"/>
    <x v="47"/>
    <n v="4.6774987690792712E-2"/>
    <n v="1"/>
    <n v="6"/>
    <n v="1.4771048744460858E-3"/>
    <n v="1"/>
    <n v="0.55000000000000004"/>
    <n v="5"/>
    <n v="5.0000000000000001E-3"/>
    <n v="1"/>
    <n v="2.2857142857142856"/>
    <m/>
    <n v="3.6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2857142857142856"/>
    <s v="HIGH"/>
    <n v="3"/>
    <n v="18"/>
    <s v="LOW RISK"/>
  </r>
  <r>
    <n v="6"/>
    <m/>
    <x v="0"/>
    <x v="52"/>
    <n v="124.06699999999999"/>
    <n v="5218"/>
    <n v="42.057920317247941"/>
    <n v="492.65499999999997"/>
    <n v="5218"/>
    <n v="1"/>
    <n v="5"/>
    <m/>
    <n v="0.79207920792079212"/>
    <n v="1"/>
    <n v="334"/>
    <x v="46"/>
    <n v="7.1856287425149698E-2"/>
    <x v="0"/>
    <n v="1004"/>
    <n v="0.19241088539670373"/>
    <n v="3"/>
    <x v="18"/>
    <n v="3.9287083173629743E-2"/>
    <n v="1"/>
    <n v="19"/>
    <n v="3.641241855116903E-3"/>
    <n v="1"/>
    <n v="0.65"/>
    <n v="5"/>
    <n v="5.0000000000000001E-3"/>
    <n v="1"/>
    <n v="2"/>
    <m/>
    <n v="3.5"/>
    <s v="HIGH"/>
    <s v="5% Calamity fund             Access to private sectors financial assistance from LGU &amp; DSWD    but has limited access to resources to respond to hazard."/>
    <n v="2"/>
    <s v="Very limited Equipment and facilities for assistance"/>
    <n v="2"/>
    <s v="Has available infrastructure such as Concrete roads and bridges, Dike, covered court, Brgy. Hall, schools, Senior Citizen, health center building, 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666666666666667"/>
    <s v="HIGH"/>
    <n v="2"/>
    <n v="12"/>
    <s v="LOW RISK"/>
  </r>
  <r>
    <n v="6"/>
    <m/>
    <x v="2"/>
    <x v="53"/>
    <n v="899.81299999999999"/>
    <n v="1492"/>
    <n v="1.6581222987442947"/>
    <n v="124.06699999999999"/>
    <n v="90.403499999999994"/>
    <n v="6.0592158176943696E-2"/>
    <n v="2"/>
    <m/>
    <n v="2.276707530647986"/>
    <n v="1"/>
    <n v="225"/>
    <x v="13"/>
    <n v="0.50222222222222224"/>
    <x v="2"/>
    <n v="587"/>
    <n v="0.39343163538873993"/>
    <n v="4"/>
    <x v="48"/>
    <n v="5.7640750670241284E-2"/>
    <n v="2"/>
    <n v="3"/>
    <n v="2.0107238605898124E-3"/>
    <n v="1"/>
    <n v="0.65"/>
    <n v="5"/>
    <n v="5.0000000000000001E-3"/>
    <n v="1"/>
    <n v="2.7142857142857144"/>
    <m/>
    <n v="2.357142857142857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7857142857142857"/>
    <s v="HIGH"/>
    <n v="2"/>
    <n v="12"/>
    <s v="LOW RISK"/>
  </r>
  <r>
    <n v="6"/>
    <m/>
    <x v="2"/>
    <x v="54"/>
    <n v="2031.25"/>
    <n v="859"/>
    <n v="0.42289230769230768"/>
    <n v="54.521700000000003"/>
    <n v="616.07500000000005"/>
    <n v="0.7172002328288708"/>
    <n v="5"/>
    <m/>
    <n v="0.35398230088495575"/>
    <n v="1"/>
    <n v="142"/>
    <x v="47"/>
    <n v="0.53521126760563376"/>
    <x v="2"/>
    <n v="380"/>
    <n v="0.44237485448195574"/>
    <n v="4"/>
    <x v="49"/>
    <n v="7.5669383003492435E-2"/>
    <n v="2"/>
    <n v="2"/>
    <n v="2.3282887077997671E-3"/>
    <n v="1"/>
    <n v="0.45"/>
    <n v="4"/>
    <n v="5.0000000000000001E-3"/>
    <n v="1"/>
    <n v="2.5714285714285716"/>
    <m/>
    <n v="3.7857142857142856"/>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619047619047619"/>
    <s v="HIGH"/>
    <n v="2"/>
    <n v="12"/>
    <s v="LOW RISK"/>
  </r>
  <r>
    <n v="6"/>
    <m/>
    <x v="2"/>
    <x v="55"/>
    <n v="2712.45"/>
    <n v="3785"/>
    <n v="1.3954174270493467"/>
    <n v="1456.81"/>
    <n v="359.30399999999997"/>
    <n v="9.4928401585204755E-2"/>
    <n v="2"/>
    <m/>
    <n v="6.2787136294027563"/>
    <n v="2"/>
    <n v="605"/>
    <x v="48"/>
    <n v="0.3322314049586777"/>
    <x v="1"/>
    <n v="1577"/>
    <n v="0.41664464993394978"/>
    <n v="4"/>
    <x v="50"/>
    <n v="6.3143989431968292E-2"/>
    <n v="2"/>
    <n v="14"/>
    <n v="3.6988110964332895E-3"/>
    <n v="1"/>
    <n v="0.45"/>
    <n v="4"/>
    <n v="5.0000000000000001E-3"/>
    <n v="1"/>
    <n v="2.5714285714285716"/>
    <m/>
    <n v="2.2857142857142856"/>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76190476190476186"/>
    <s v="MEDIUM HIGH"/>
    <n v="2"/>
    <n v="12"/>
    <s v="LOW RISK"/>
  </r>
  <r>
    <n v="6"/>
    <m/>
    <x v="0"/>
    <x v="56"/>
    <n v="76.457400000000007"/>
    <n v="5072"/>
    <n v="66.337594529764274"/>
    <n v="76.457400000000007"/>
    <n v="5072"/>
    <n v="1"/>
    <n v="5"/>
    <m/>
    <n v="0.23752969121140144"/>
    <n v="1"/>
    <n v="402"/>
    <x v="49"/>
    <n v="0.20646766169154229"/>
    <x v="3"/>
    <n v="1217"/>
    <n v="0.2399447949526814"/>
    <n v="3"/>
    <x v="51"/>
    <n v="5.1853312302839114E-2"/>
    <n v="1"/>
    <n v="41"/>
    <n v="8.0835962145110411E-3"/>
    <n v="1"/>
    <n v="0.65"/>
    <n v="5"/>
    <n v="5.0000000000000001E-3"/>
    <n v="1"/>
    <n v="2.1428571428571428"/>
    <m/>
    <n v="3.5714285714285712"/>
    <s v="MEDIUM 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MEDIUM HIGH"/>
    <n v="3"/>
    <n v="18"/>
    <s v="LOW RISK"/>
  </r>
  <r>
    <n v="6"/>
    <m/>
    <x v="4"/>
    <x v="57"/>
    <n v="888.98199999999997"/>
    <n v="1786"/>
    <n v="2.0090395531068119"/>
    <n v="867.95899999999995"/>
    <n v="1743.76"/>
    <n v="0.97634938409854422"/>
    <n v="5"/>
    <m/>
    <n v="0.12096077414895455"/>
    <n v="1"/>
    <n v="171"/>
    <x v="23"/>
    <n v="0.49122807017543857"/>
    <x v="1"/>
    <n v="484"/>
    <n v="0.27099664053751399"/>
    <n v="3"/>
    <x v="52"/>
    <n v="6.4949608062709968E-2"/>
    <n v="2"/>
    <n v="17"/>
    <n v="9.5184770436730123E-3"/>
    <n v="1"/>
    <n v="0.55000000000000004"/>
    <n v="5"/>
    <n v="5.0000000000000001E-3"/>
    <n v="1"/>
    <n v="2.4285714285714284"/>
    <m/>
    <n v="3.7142857142857144"/>
    <s v="HIGH"/>
    <s v="5% Calamity fund             Access to private sectors financial assistance from LGU &amp; DSWD    but has limited access to resources to respond to hazard."/>
    <n v="2"/>
    <s v="Very limited Equipment and facilities for assistance"/>
    <n v="2"/>
    <s v="Has available infrastructure such as Concrete roadsand bridges ,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380952380952381"/>
    <s v="HIGH"/>
    <n v="3"/>
    <n v="18"/>
    <s v="LOW RISK"/>
  </r>
  <r>
    <n v="6"/>
    <m/>
    <x v="1"/>
    <x v="58"/>
    <n v="380.53300000000002"/>
    <n v="2778"/>
    <n v="7.3002867031243017"/>
    <n v="380.53300000000002"/>
    <n v="2778"/>
    <n v="1"/>
    <n v="5"/>
    <m/>
    <n v="1.7573221757322177"/>
    <n v="1"/>
    <n v="275"/>
    <x v="8"/>
    <n v="0.34545454545454546"/>
    <x v="1"/>
    <n v="669"/>
    <n v="0.2408207343412527"/>
    <n v="3"/>
    <x v="53"/>
    <n v="6.5874730021598271E-2"/>
    <n v="2"/>
    <n v="2"/>
    <n v="7.1994240460763136E-4"/>
    <n v="1"/>
    <n v="0.65"/>
    <n v="5"/>
    <n v="5.0000000000000001E-3"/>
    <n v="1"/>
    <n v="2.4285714285714284"/>
    <m/>
    <n v="3.7142857142857144"/>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3109243697478992"/>
    <s v="HIGH"/>
    <n v="3"/>
    <n v="18"/>
    <s v="LOW RISK"/>
  </r>
  <r>
    <n v="6"/>
    <m/>
    <x v="0"/>
    <x v="59"/>
    <n v="5.3134600000000001"/>
    <n v="1481"/>
    <n v="278.72610314183225"/>
    <n v="5.3134600000000001"/>
    <n v="1481"/>
    <n v="1"/>
    <n v="5"/>
    <m/>
    <n v="1.0669253152279341"/>
    <n v="1"/>
    <n v="54"/>
    <x v="0"/>
    <n v="3.7037037037037035E-2"/>
    <x v="4"/>
    <n v="192"/>
    <n v="0.12964213369345037"/>
    <n v="2"/>
    <x v="54"/>
    <n v="3.916272788656313E-2"/>
    <n v="1"/>
    <n v="15"/>
    <n v="1.012829169480081E-2"/>
    <n v="1"/>
    <n v="0.65"/>
    <n v="5"/>
    <n v="5.0000000000000001E-3"/>
    <n v="1"/>
    <n v="1.7142857142857142"/>
    <m/>
    <n v="3.3571428571428572"/>
    <s v="HIGH"/>
    <s v="5% Calamity fund             Access to private sectors financial assistance from LGU &amp; DSWD    but has limited access to resources to respond to hazard."/>
    <n v="2"/>
    <s v="Very limited Equipment and facilities for assistance"/>
    <n v="2"/>
    <s v="Has available infrastructure such as Concrete roads, , covered court, Brgy. Hall, Day care center, , health center building but cannot accommodate large number of evacuees during flood"/>
    <n v="4"/>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1666666666666665"/>
    <m/>
    <n v="1.0601503759398496"/>
    <s v="HIGH"/>
    <n v="3"/>
    <n v="18"/>
    <s v="LOW RISK"/>
  </r>
  <r>
    <n v="6"/>
    <m/>
    <x v="2"/>
    <x v="60"/>
    <n v="6862.95"/>
    <n v="1594"/>
    <n v="0.23226163675970246"/>
    <n v="78.218000000000004"/>
    <n v="18.167100000000001"/>
    <n v="1.1397176913425346E-2"/>
    <n v="1"/>
    <m/>
    <n v="0.47449584816132861"/>
    <n v="1"/>
    <n v="106"/>
    <x v="50"/>
    <n v="0.84905660377358494"/>
    <x v="2"/>
    <n v="634"/>
    <n v="0.39774153074027602"/>
    <n v="4"/>
    <x v="45"/>
    <n v="7.6537013801756593E-2"/>
    <n v="2"/>
    <n v="4"/>
    <n v="2.509410288582183E-3"/>
    <n v="1"/>
    <n v="0.65"/>
    <n v="5"/>
    <n v="5.0000000000000001E-3"/>
    <n v="1"/>
    <n v="2.7142857142857144"/>
    <m/>
    <n v="1.857142857142857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61904761904761907"/>
    <s v="HIGH"/>
    <n v="3"/>
    <n v="18"/>
    <s v="LOW RISK"/>
  </r>
  <r>
    <n v="6"/>
    <m/>
    <x v="0"/>
    <x v="61"/>
    <n v="53.371699999999997"/>
    <n v="9774"/>
    <n v="183.1307603093025"/>
    <n v="53.371699999999997"/>
    <n v="9774.02"/>
    <n v="1.0000020462451402"/>
    <n v="5"/>
    <m/>
    <n v="0.11600928074245939"/>
    <n v="1"/>
    <n v="588"/>
    <x v="51"/>
    <n v="0.22959183673469388"/>
    <x v="3"/>
    <n v="1726"/>
    <n v="0.17659095559648047"/>
    <n v="3"/>
    <x v="55"/>
    <n v="3.662778800900348E-2"/>
    <n v="1"/>
    <n v="35"/>
    <n v="3.5809289952936363E-3"/>
    <n v="1"/>
    <n v="0.65"/>
    <n v="5"/>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Birthing clinic, health center building, Tawag Center,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HIGH"/>
    <n v="3"/>
    <n v="18"/>
    <s v="LOW RISK"/>
  </r>
  <r>
    <n v="6"/>
    <m/>
    <x v="0"/>
    <x v="62"/>
    <n v="34.623800000000003"/>
    <n v="4859"/>
    <n v="140.33699362866005"/>
    <n v="34.623800000000003"/>
    <n v="4859"/>
    <n v="1"/>
    <n v="5"/>
    <m/>
    <n v="2.0134228187919461"/>
    <n v="1"/>
    <n v="367"/>
    <x v="52"/>
    <n v="0.28882833787465939"/>
    <x v="3"/>
    <n v="1074"/>
    <n v="0.22103313438979214"/>
    <n v="3"/>
    <x v="56"/>
    <n v="4.8981271866639225E-2"/>
    <n v="1"/>
    <n v="24"/>
    <n v="4.9392879193249639E-3"/>
    <n v="1"/>
    <n v="0.65"/>
    <n v="5"/>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HIGH"/>
    <n v="3"/>
    <n v="18"/>
    <s v="LOW RISK"/>
  </r>
  <r>
    <n v="6"/>
    <m/>
    <x v="4"/>
    <x v="63"/>
    <n v="254.61"/>
    <n v="5933"/>
    <n v="23.302305486822984"/>
    <n v="254.61"/>
    <n v="5933"/>
    <n v="1"/>
    <n v="5"/>
    <m/>
    <n v="4.8543689320388346"/>
    <n v="1"/>
    <n v="401"/>
    <x v="53"/>
    <n v="0.24937655860349128"/>
    <x v="3"/>
    <n v="1181"/>
    <n v="0.19905612674869375"/>
    <n v="3"/>
    <x v="57"/>
    <n v="6.9105005899207816E-2"/>
    <n v="2"/>
    <n v="66"/>
    <n v="1.1124220461823698E-2"/>
    <n v="1"/>
    <n v="0.45"/>
    <n v="4"/>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HIGH"/>
    <n v="2"/>
    <n v="12"/>
    <s v="LOW RISK"/>
  </r>
  <r>
    <n v="6"/>
    <m/>
    <x v="1"/>
    <x v="64"/>
    <n v="42.777200000000001"/>
    <n v="2630"/>
    <n v="61.481349877972377"/>
    <n v="42.777200000000001"/>
    <n v="2630"/>
    <n v="1"/>
    <n v="5"/>
    <m/>
    <n v="0.77220077220077221"/>
    <n v="1"/>
    <n v="210"/>
    <x v="10"/>
    <n v="0.2"/>
    <x v="3"/>
    <n v="575"/>
    <n v="0.21863117870722434"/>
    <n v="3"/>
    <x v="58"/>
    <n v="5.6273764258555133E-2"/>
    <n v="2"/>
    <n v="10"/>
    <n v="3.8022813688212928E-3"/>
    <n v="1"/>
    <n v="0.65"/>
    <n v="5"/>
    <n v="5.0000000000000001E-3"/>
    <n v="1"/>
    <n v="2.2857142857142856"/>
    <m/>
    <n v="3.6428571428571428"/>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m/>
    <n v="1.2857142857142856"/>
    <s v="MEDIUM HIGH"/>
    <n v="3"/>
    <n v="18"/>
    <s v="LOW RISK"/>
  </r>
  <r>
    <n v="6"/>
    <m/>
    <x v="2"/>
    <x v="65"/>
    <n v="3381.79"/>
    <n v="2165"/>
    <n v="0.64019350698890232"/>
    <n v="82.120699999999999"/>
    <n v="52.5732"/>
    <n v="2.4283233256351039E-2"/>
    <n v="1"/>
    <m/>
    <n v="0"/>
    <n v="1"/>
    <n v="245"/>
    <x v="54"/>
    <n v="0.3510204081632653"/>
    <x v="1"/>
    <n v="676"/>
    <n v="0.31224018475750576"/>
    <n v="4"/>
    <x v="7"/>
    <n v="7.6212471131639717E-2"/>
    <n v="2"/>
    <n v="16"/>
    <n v="7.3903002309468821E-3"/>
    <n v="1"/>
    <n v="0.45"/>
    <n v="4"/>
    <n v="5.0000000000000001E-3"/>
    <n v="1"/>
    <n v="2.4285714285714284"/>
    <m/>
    <n v="1.714285714285714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5714285714285714"/>
    <s v="HIGH"/>
    <n v="2"/>
    <n v="12"/>
    <s v="LOW RISK"/>
  </r>
  <r>
    <n v="6"/>
    <m/>
    <x v="2"/>
    <x v="66"/>
    <n v="1001.56"/>
    <n v="2529"/>
    <n v="2.5250609049882184"/>
    <n v="618.303"/>
    <n v="1561.25"/>
    <n v="0.61733886911822855"/>
    <n v="5"/>
    <m/>
    <n v="2.5139664804469275"/>
    <n v="1"/>
    <n v="277"/>
    <x v="55"/>
    <n v="0.57761732851985559"/>
    <x v="2"/>
    <n v="656"/>
    <n v="0.25939106366152631"/>
    <n v="3"/>
    <x v="59"/>
    <n v="7.8291814946619215E-2"/>
    <n v="2"/>
    <n v="5"/>
    <n v="1.9770660340055358E-3"/>
    <n v="1"/>
    <n v="0.45"/>
    <n v="4"/>
    <n v="5.0000000000000001E-3"/>
    <n v="1"/>
    <n v="2.4285714285714284"/>
    <m/>
    <n v="3.7142857142857144"/>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women center, senior citizen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380952380952381"/>
    <s v="MEDIUM HIGH"/>
    <n v="2"/>
    <n v="12"/>
    <s v="LOW RISK"/>
  </r>
  <r>
    <n v="6"/>
    <m/>
    <x v="1"/>
    <x v="67"/>
    <n v="1073.51"/>
    <n v="3060"/>
    <n v="2.8504625015137259"/>
    <n v="845.57"/>
    <n v="2410.2600000000002"/>
    <n v="0.78766666666666674"/>
    <n v="5"/>
    <m/>
    <n v="0.64308681672025725"/>
    <n v="1"/>
    <n v="264"/>
    <x v="56"/>
    <n v="0.26515151515151514"/>
    <x v="3"/>
    <n v="700"/>
    <n v="0.22875816993464052"/>
    <n v="3"/>
    <x v="60"/>
    <n v="6.8627450980392163E-2"/>
    <n v="2"/>
    <n v="6"/>
    <n v="1.9607843137254902E-3"/>
    <n v="1"/>
    <n v="0.45"/>
    <n v="4"/>
    <n v="5.0000000000000001E-3"/>
    <n v="1"/>
    <n v="2.1428571428571428"/>
    <m/>
    <n v="3.5714285714285712"/>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MEDIUM HIGH"/>
    <n v="2"/>
    <n v="12"/>
    <s v="LOW RISK"/>
  </r>
  <r>
    <n v="6"/>
    <m/>
    <x v="0"/>
    <x v="68"/>
    <n v="5.36036"/>
    <n v="465"/>
    <n v="86.747904991455798"/>
    <n v="5.36036"/>
    <n v="465"/>
    <n v="1"/>
    <n v="5"/>
    <m/>
    <n v="3.322259136212625"/>
    <n v="1"/>
    <n v="14"/>
    <x v="37"/>
    <n v="0.2857142857142857"/>
    <x v="3"/>
    <n v="32"/>
    <n v="6.8817204301075269E-2"/>
    <n v="2"/>
    <x v="61"/>
    <n v="0.13763440860215054"/>
    <n v="2"/>
    <n v="7"/>
    <n v="1.5053763440860216E-2"/>
    <n v="1"/>
    <n v="0.55000000000000004"/>
    <n v="5"/>
    <n v="5.0000000000000001E-3"/>
    <n v="1"/>
    <n v="2.1428571428571428"/>
    <m/>
    <n v="3.5714285714285712"/>
    <s v="MEDIUM HIGH"/>
    <s v="5% Calamity fund             Access to private sectors financial assistance from LGU &amp; DSWD    but has limited access to resources to respond to hazard."/>
    <n v="2"/>
    <s v="Very limited Equipment and facilities for assistance"/>
    <n v="2"/>
    <s v="Has available infrastructure such as Concrete roads, Dike, , Brgy. Hall with day care center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MEDIUM HIGH"/>
    <n v="3"/>
    <n v="18"/>
    <s v="LOW RISK"/>
  </r>
  <r>
    <n v="6"/>
    <m/>
    <x v="2"/>
    <x v="69"/>
    <n v="769.28300000000002"/>
    <n v="1580"/>
    <n v="2.0538605428691392"/>
    <n v="149.78299999999999"/>
    <n v="307.63200000000001"/>
    <n v="0.19470379746835442"/>
    <n v="3"/>
    <m/>
    <n v="0.2510460251046025"/>
    <n v="1"/>
    <n v="261"/>
    <x v="57"/>
    <n v="0.63984674329501912"/>
    <x v="2"/>
    <n v="696"/>
    <n v="0.44050632911392407"/>
    <n v="4"/>
    <x v="26"/>
    <n v="7.6582278481012664E-2"/>
    <n v="2"/>
    <n v="20"/>
    <n v="1.2658227848101266E-2"/>
    <n v="1"/>
    <n v="0.45"/>
    <n v="4"/>
    <n v="5.0000000000000001E-3"/>
    <n v="1"/>
    <n v="2.5714285714285716"/>
    <m/>
    <n v="2.7857142857142856"/>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92857142857142849"/>
    <s v="HIGH"/>
    <n v="2"/>
    <n v="12"/>
    <s v="LOW RISK"/>
  </r>
  <r>
    <n v="6"/>
    <m/>
    <x v="3"/>
    <x v="70"/>
    <n v="17.8658"/>
    <n v="2637"/>
    <n v="147.60044330508569"/>
    <n v="17.8658"/>
    <n v="2636.99"/>
    <n v="0.99999620781190734"/>
    <n v="5"/>
    <m/>
    <n v="1.2006861063464835"/>
    <n v="1"/>
    <n v="197"/>
    <x v="9"/>
    <n v="0.26903553299492383"/>
    <x v="3"/>
    <n v="543"/>
    <n v="0.20591581342434584"/>
    <n v="3"/>
    <x v="62"/>
    <n v="6.8259385665529013E-2"/>
    <n v="2"/>
    <n v="17"/>
    <n v="6.4467197572999624E-3"/>
    <n v="1"/>
    <n v="0.65"/>
    <n v="5"/>
    <n v="5.0000000000000001E-3"/>
    <n v="1"/>
    <n v="2.2857142857142856"/>
    <m/>
    <n v="3.6428571428571428"/>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Day Care Center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142857142857142"/>
    <s v="MEDIUM HIGH"/>
    <n v="3"/>
    <n v="18"/>
    <s v="LOW RISK"/>
  </r>
  <r>
    <n v="6"/>
    <m/>
    <x v="2"/>
    <x v="71"/>
    <n v="948.18100000000004"/>
    <n v="2828"/>
    <n v="2.9825529092019352"/>
    <n v="298.15800000000002"/>
    <n v="889.27"/>
    <n v="0.31445190947666196"/>
    <n v="4"/>
    <m/>
    <n v="0.90909090909090906"/>
    <n v="1"/>
    <n v="355"/>
    <x v="33"/>
    <n v="0.27605633802816903"/>
    <x v="3"/>
    <n v="1027"/>
    <n v="0.36315417256011318"/>
    <n v="4"/>
    <x v="17"/>
    <n v="4.6322489391796319E-2"/>
    <n v="1"/>
    <n v="1"/>
    <n v="3.5360678925035362E-4"/>
    <n v="1"/>
    <n v="0.65"/>
    <n v="5"/>
    <n v="5.0000000000000001E-3"/>
    <n v="1"/>
    <n v="2.2857142857142856"/>
    <m/>
    <n v="3.142857142857142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0476190476190477"/>
    <s v="HIGH"/>
    <n v="3"/>
    <n v="18"/>
    <s v="LOW RISK"/>
  </r>
  <r>
    <n v="6"/>
    <m/>
    <x v="1"/>
    <x v="72"/>
    <n v="454.61"/>
    <n v="16187"/>
    <n v="35.606343899166319"/>
    <n v="454.61"/>
    <n v="16187"/>
    <n v="1"/>
    <n v="5"/>
    <m/>
    <n v="2.640845070422535"/>
    <n v="1"/>
    <n v="620"/>
    <x v="58"/>
    <n v="0.1596774193548387"/>
    <x v="3"/>
    <n v="1903"/>
    <n v="0.11756347686415024"/>
    <n v="2"/>
    <x v="63"/>
    <n v="3.0765429048001482E-2"/>
    <n v="1"/>
    <n v="75"/>
    <n v="4.633347748192994E-3"/>
    <n v="1"/>
    <n v="0.45"/>
    <n v="4"/>
    <n v="5.0000000000000001E-3"/>
    <n v="1"/>
    <n v="1.8571428571428572"/>
    <m/>
    <n v="3.428571428571428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function Hall, Birthing Clinic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42857142857143"/>
    <s v="HIGH"/>
    <n v="2"/>
    <n v="12"/>
    <s v="LOW RISK"/>
  </r>
  <r>
    <n v="6"/>
    <m/>
    <x v="1"/>
    <x v="73"/>
    <n v="1652.41"/>
    <n v="2658"/>
    <n v="1.6085596189807614"/>
    <n v="919.55100000000004"/>
    <n v="1479.15"/>
    <n v="0.55648984198645601"/>
    <n v="5"/>
    <m/>
    <n v="1.062215477996965"/>
    <n v="1"/>
    <n v="310"/>
    <x v="59"/>
    <n v="0.5580645161290323"/>
    <x v="2"/>
    <n v="771"/>
    <n v="0.29006772009029347"/>
    <n v="3"/>
    <x v="15"/>
    <n v="6.5838976674191127E-2"/>
    <n v="2"/>
    <n v="9"/>
    <n v="3.3860045146726862E-3"/>
    <n v="1"/>
    <n v="0.55000000000000004"/>
    <n v="5"/>
    <n v="5.0000000000000001E-3"/>
    <n v="1"/>
    <n v="2.5714285714285716"/>
    <m/>
    <n v="3.7857142857142856"/>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619047619047619"/>
    <s v="MEDIUM HIGH"/>
    <n v="3"/>
    <n v="18"/>
    <s v="LOW RISK"/>
  </r>
  <r>
    <n v="6"/>
    <m/>
    <x v="0"/>
    <x v="74"/>
    <n v="7.8905000000000003"/>
    <n v="43"/>
    <n v="5.4495912806539506"/>
    <n v="7.8905000000000003"/>
    <n v="43"/>
    <n v="1"/>
    <n v="5"/>
    <m/>
    <n v="6.0975609756097562"/>
    <n v="1"/>
    <n v="4"/>
    <x v="36"/>
    <n v="0"/>
    <x v="5"/>
    <n v="9"/>
    <n v="0.20930232558139536"/>
    <n v="3"/>
    <x v="40"/>
    <n v="0.27906976744186046"/>
    <n v="3"/>
    <n v="3"/>
    <n v="6.9767441860465115E-2"/>
    <n v="1"/>
    <n v="0.55000000000000004"/>
    <n v="5"/>
    <n v="5.0000000000000001E-3"/>
    <n v="1"/>
    <n v="2"/>
    <m/>
    <n v="3.5"/>
    <s v="HIGH"/>
    <s v="5% Calamity fund             Access to private sectors financial assistance from LGU &amp; DSWD    but has limited access to resources to respond to hazard."/>
    <n v="2"/>
    <s v="Very limited Equipment and facilities for assistance"/>
    <n v="2"/>
    <s v="Has available infrastructure such as Concrete roads, Dike, , Brgy. Hall w/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666666666666667"/>
    <s v="HIGH"/>
    <n v="3"/>
    <n v="18"/>
    <s v="LOW RISK"/>
  </r>
  <r>
    <n v="6"/>
    <m/>
    <x v="3"/>
    <x v="75"/>
    <n v="6.2890899999999998"/>
    <n v="661"/>
    <n v="105.10264601079011"/>
    <n v="6.2890899999999998"/>
    <n v="661.00199999999995"/>
    <n v="1.0000030257186081"/>
    <n v="5"/>
    <m/>
    <n v="0.3115264797507788"/>
    <n v="1"/>
    <n v="22"/>
    <x v="60"/>
    <n v="0"/>
    <x v="5"/>
    <n v="64"/>
    <n v="9.682299546142209E-2"/>
    <n v="2"/>
    <x v="27"/>
    <n v="6.8078668683812404E-2"/>
    <n v="2"/>
    <n v="3"/>
    <n v="4.5385779122541605E-3"/>
    <n v="1"/>
    <n v="0.55000000000000004"/>
    <n v="5"/>
    <n v="5.0000000000000001E-3"/>
    <n v="1"/>
    <n v="1.7142857142857142"/>
    <m/>
    <n v="3.3571428571428572"/>
    <s v="HIGH"/>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with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190476190476191"/>
    <s v="HIGH"/>
    <n v="3"/>
    <n v="18"/>
    <s v="LOW RISK"/>
  </r>
  <r>
    <n v="6"/>
    <m/>
    <x v="2"/>
    <x v="76"/>
    <n v="1592.44"/>
    <n v="2087"/>
    <n v="1.3105674311120041"/>
    <n v="21.093599999999999"/>
    <n v="27.6447"/>
    <n v="1.3246142788691902E-2"/>
    <n v="1"/>
    <m/>
    <n v="0.72737852778585976"/>
    <n v="1"/>
    <n v="325"/>
    <x v="61"/>
    <n v="0.57846153846153847"/>
    <x v="2"/>
    <n v="854"/>
    <n v="0.40919980833732633"/>
    <n v="4"/>
    <x v="64"/>
    <n v="7.6665069477719214E-2"/>
    <n v="2"/>
    <n v="4"/>
    <n v="1.9166267369429804E-3"/>
    <n v="1"/>
    <n v="0.45"/>
    <n v="4"/>
    <n v="5.0000000000000001E-3"/>
    <n v="1"/>
    <n v="2.5714285714285716"/>
    <m/>
    <n v="1.785714285714285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59523809523809523"/>
    <s v="HIGH"/>
    <n v="2"/>
    <n v="12"/>
    <s v="LOW RISK"/>
  </r>
  <r>
    <n v="6"/>
    <m/>
    <x v="1"/>
    <x v="77"/>
    <n v="851.08299999999997"/>
    <n v="4989"/>
    <n v="5.861942959734832"/>
    <n v="736.66800000000001"/>
    <n v="4318.3"/>
    <n v="0.86556424133092813"/>
    <n v="5"/>
    <m/>
    <n v="1.1904761904761905"/>
    <n v="1"/>
    <n v="485"/>
    <x v="62"/>
    <n v="0.56288659793814433"/>
    <x v="2"/>
    <n v="1284"/>
    <n v="0.25736620565243534"/>
    <n v="3"/>
    <x v="65"/>
    <n v="5.6123471637602729E-2"/>
    <n v="2"/>
    <n v="8"/>
    <n v="1.6035277610743637E-3"/>
    <n v="1"/>
    <n v="0.45"/>
    <n v="4"/>
    <n v="5.0000000000000001E-3"/>
    <n v="1"/>
    <n v="2.4285714285714284"/>
    <m/>
    <n v="3.7142857142857144"/>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380952380952381"/>
    <s v="MEDIUM HIGH"/>
    <n v="2"/>
    <n v="12"/>
    <s v="LOW RISK"/>
  </r>
  <r>
    <n v="6"/>
    <m/>
    <x v="1"/>
    <x v="78"/>
    <n v="1045.06"/>
    <n v="3487"/>
    <n v="3.3366505272424551"/>
    <n v="1012.36"/>
    <n v="3377.88"/>
    <n v="0.96870662460567825"/>
    <n v="5"/>
    <m/>
    <n v="1.1933174224343674"/>
    <n v="1"/>
    <n v="417"/>
    <x v="63"/>
    <n v="0.54196642685851315"/>
    <x v="2"/>
    <n v="1086"/>
    <n v="0.31144250071694868"/>
    <n v="4"/>
    <x v="66"/>
    <n v="6.9687410381416695E-2"/>
    <n v="2"/>
    <n v="25"/>
    <n v="7.1694866647548034E-3"/>
    <n v="1"/>
    <n v="0.55000000000000004"/>
    <n v="5"/>
    <n v="5.0000000000000001E-3"/>
    <n v="1"/>
    <n v="2.7142857142857144"/>
    <m/>
    <n v="3.8571428571428572"/>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857142857142858"/>
    <s v="MEDIUM HIGH"/>
    <n v="3"/>
    <n v="18"/>
    <s v="LOW RISK"/>
  </r>
  <r>
    <n v="6"/>
    <m/>
    <x v="1"/>
    <x v="79"/>
    <n v="683.01599999999996"/>
    <n v="4238"/>
    <n v="6.2048326832753551"/>
    <n v="489.75400000000002"/>
    <n v="3038.84"/>
    <n v="0.71704577630958"/>
    <n v="5"/>
    <m/>
    <n v="1.4401440144014401"/>
    <n v="1"/>
    <n v="374"/>
    <x v="64"/>
    <n v="0.4732620320855615"/>
    <x v="1"/>
    <n v="1072"/>
    <n v="0.25294950448324682"/>
    <n v="3"/>
    <x v="67"/>
    <n v="5.7102406795658332E-2"/>
    <n v="2"/>
    <n v="56"/>
    <n v="1.3213780084945729E-2"/>
    <n v="1"/>
    <n v="0.55000000000000004"/>
    <n v="5"/>
    <n v="5.0000000000000001E-3"/>
    <n v="1"/>
    <n v="2.4285714285714284"/>
    <m/>
    <n v="3.7142857142857144"/>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2380952380952381"/>
    <s v="HIGH"/>
    <n v="3"/>
    <n v="18"/>
    <s v="LOW RISK"/>
  </r>
  <r>
    <n v="6"/>
    <m/>
    <x v="2"/>
    <x v="80"/>
    <n v="461.44200000000001"/>
    <n v="4100"/>
    <n v="8.8851903381139987"/>
    <n v="174.072"/>
    <n v="1546.66"/>
    <n v="0.37723414634146346"/>
    <n v="4"/>
    <m/>
    <n v="0.37546933667083854"/>
    <n v="1"/>
    <n v="406"/>
    <x v="65"/>
    <n v="0.34482758620689657"/>
    <x v="1"/>
    <n v="1123"/>
    <n v="0.27390243902439027"/>
    <n v="3"/>
    <x v="68"/>
    <n v="3.2926829268292684E-2"/>
    <n v="1"/>
    <n v="37"/>
    <n v="9.0243902439024384E-3"/>
    <n v="1"/>
    <n v="0.45"/>
    <n v="4"/>
    <n v="5.0000000000000001E-3"/>
    <n v="1"/>
    <n v="2.1428571428571428"/>
    <m/>
    <n v="3.0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0238095238095237"/>
    <s v="HIGH"/>
    <n v="2"/>
    <n v="12"/>
    <s v="LOW RISK"/>
  </r>
  <r>
    <n v="6"/>
    <m/>
    <x v="0"/>
    <x v="81"/>
    <n v="36.434199999999997"/>
    <n v="3846"/>
    <n v="105.5601605085332"/>
    <n v="36.434199999999997"/>
    <n v="3845.99"/>
    <n v="0.99999739989599579"/>
    <n v="5"/>
    <m/>
    <n v="0.30927835051546393"/>
    <n v="1"/>
    <n v="137"/>
    <x v="66"/>
    <n v="0.10948905109489052"/>
    <x v="0"/>
    <n v="423"/>
    <n v="0.10998439937597504"/>
    <n v="2"/>
    <x v="68"/>
    <n v="3.5101404056162244E-2"/>
    <n v="1"/>
    <n v="27"/>
    <n v="7.0202808112324495E-3"/>
    <n v="1"/>
    <n v="0.55000000000000004"/>
    <n v="5"/>
    <n v="5.0000000000000001E-3"/>
    <n v="1"/>
    <n v="1.8571428571428572"/>
    <m/>
    <n v="3.4285714285714288"/>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42857142857143"/>
    <s v="MEDIUM HIGH"/>
    <n v="3"/>
    <n v="18"/>
    <s v="LOW RISK"/>
  </r>
  <r>
    <n v="6"/>
    <m/>
    <x v="1"/>
    <x v="82"/>
    <n v="577.85699999999997"/>
    <n v="3684"/>
    <n v="6.375279697226131"/>
    <n v="577.85699999999997"/>
    <n v="3684"/>
    <n v="1"/>
    <n v="5"/>
    <m/>
    <n v="0.8714596949891068"/>
    <n v="1"/>
    <n v="287"/>
    <x v="67"/>
    <n v="0.45296167247386759"/>
    <x v="1"/>
    <n v="758"/>
    <n v="0.20575461454940283"/>
    <n v="3"/>
    <x v="3"/>
    <n v="4.5874049945711183E-2"/>
    <n v="1"/>
    <n v="16"/>
    <n v="4.3431053203040176E-3"/>
    <n v="1"/>
    <n v="0.45"/>
    <n v="4"/>
    <n v="5.0000000000000001E-3"/>
    <n v="1"/>
    <n v="2.1428571428571428"/>
    <m/>
    <n v="3.5714285714285712"/>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04761904761905"/>
    <s v="HIGH"/>
    <n v="2"/>
    <n v="12"/>
    <s v="LOW RISK"/>
  </r>
  <r>
    <n v="6"/>
    <m/>
    <x v="2"/>
    <x v="83"/>
    <n v="8670.6299999999992"/>
    <n v="5702"/>
    <n v="0.65762234116782758"/>
    <n v="212.863"/>
    <n v="139.983"/>
    <n v="2.4549807085233251E-2"/>
    <n v="1"/>
    <m/>
    <n v="0.53590568060021437"/>
    <n v="1"/>
    <n v="580"/>
    <x v="68"/>
    <n v="0.2810344827586207"/>
    <x v="3"/>
    <n v="1667"/>
    <n v="0.29235356015433184"/>
    <n v="3"/>
    <x v="69"/>
    <n v="6.4538758330410381E-2"/>
    <n v="2"/>
    <n v="34"/>
    <n v="5.962820063135742E-3"/>
    <n v="1"/>
    <n v="0.55000000000000004"/>
    <n v="5"/>
    <n v="5.0000000000000001E-3"/>
    <n v="1"/>
    <n v="2.2857142857142856"/>
    <m/>
    <n v="1.6428571428571428"/>
    <s v="MEDIUM 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0.54761904761904756"/>
    <s v="MEDIUM HIGH"/>
    <n v="3"/>
    <n v="18"/>
    <s v="LOW RISK"/>
  </r>
  <r>
    <n v="6"/>
    <m/>
    <x v="0"/>
    <x v="84"/>
    <n v="5.6246200000000002"/>
    <n v="83"/>
    <n v="14.756552442653904"/>
    <n v="5.6246200000000002"/>
    <n v="83.000200000000007"/>
    <n v="1.0000024096385542"/>
    <n v="5"/>
    <m/>
    <n v="0.62353858144972718"/>
    <n v="1"/>
    <n v="0"/>
    <x v="36"/>
    <n v="0"/>
    <x v="6"/>
    <n v="0"/>
    <n v="0"/>
    <n v="1"/>
    <x v="70"/>
    <n v="0.38554216867469882"/>
    <n v="4"/>
    <n v="2"/>
    <n v="2.4096385542168676E-2"/>
    <n v="1"/>
    <n v="0.55000000000000004"/>
    <n v="5"/>
    <n v="5.0000000000000001E-3"/>
    <n v="1"/>
    <n v="2.1666666666666665"/>
    <m/>
    <n v="3.583333333333333"/>
    <s v="HIGH"/>
    <s v="5% Calamity fund             Access to private sectors financial assistance from LGU &amp; DSWD    but has limited access to resources to respond to hazard."/>
    <n v="2"/>
    <s v="Very limited Equipment and facilities for assistance"/>
    <n v="2"/>
    <s v="Has available infrastructure such as Concrete roads, Dike, Brgy. Hall w/ day care center ,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944444444444444"/>
    <s v="HIGH"/>
    <n v="3"/>
    <n v="18"/>
    <s v="LOW RISK"/>
  </r>
  <r>
    <n v="6"/>
    <m/>
    <x v="1"/>
    <x v="85"/>
    <n v="371.791"/>
    <n v="11173"/>
    <n v="30.05183019492134"/>
    <n v="371.791"/>
    <n v="11173"/>
    <n v="1"/>
    <n v="5"/>
    <m/>
    <n v="0.11090573012939001"/>
    <n v="1"/>
    <n v="110"/>
    <x v="69"/>
    <n v="0.2"/>
    <x v="3"/>
    <n v="379"/>
    <n v="3.3921059697485011E-2"/>
    <n v="1"/>
    <x v="71"/>
    <n v="1.5394254005191085E-2"/>
    <n v="1"/>
    <n v="93"/>
    <n v="8.3236373400161108E-3"/>
    <n v="1"/>
    <n v="0.65"/>
    <n v="5"/>
    <n v="5.0000000000000001E-3"/>
    <n v="1"/>
    <n v="1.8571428571428572"/>
    <m/>
    <n v="3.4285714285714288"/>
    <s v="HIGH"/>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n v="1.142857142857143"/>
    <s v="HIGH"/>
    <n v="3"/>
    <n v="18"/>
    <s v="LOW RIS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I95" firstHeaderRow="0" firstDataRow="1" firstDataCol="1"/>
  <pivotFields count="54">
    <pivotField showAll="0"/>
    <pivotField showAll="0"/>
    <pivotField axis="axisRow" showAll="0" avgSubtotal="1">
      <items count="6">
        <item x="4"/>
        <item x="1"/>
        <item x="3"/>
        <item x="2"/>
        <item x="0"/>
        <item t="avg"/>
      </items>
    </pivotField>
    <pivotField axis="axisRow" showAll="0">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7"/>
        <item x="38"/>
        <item x="39"/>
        <item x="40"/>
        <item x="41"/>
        <item x="36"/>
        <item x="42"/>
        <item x="43"/>
        <item x="44"/>
        <item x="45"/>
        <item x="46"/>
        <item x="47"/>
        <item x="48"/>
        <item x="50"/>
        <item x="51"/>
        <item x="52"/>
        <item x="53"/>
        <item x="54"/>
        <item x="55"/>
        <item x="49"/>
        <item x="56"/>
        <item x="57"/>
        <item x="58"/>
        <item x="59"/>
        <item x="60"/>
        <item x="61"/>
        <item x="62"/>
        <item x="63"/>
        <item x="64"/>
        <item x="65"/>
        <item x="66"/>
        <item x="67"/>
        <item x="68"/>
        <item x="69"/>
        <item x="70"/>
        <item x="71"/>
        <item x="72"/>
        <item x="73"/>
        <item x="74"/>
        <item x="75"/>
        <item x="76"/>
        <item x="77"/>
        <item x="78"/>
        <item x="79"/>
        <item x="80"/>
        <item x="81"/>
        <item x="82"/>
        <item x="83"/>
        <item x="84"/>
        <item x="85"/>
        <item t="default"/>
      </items>
    </pivotField>
    <pivotField numFmtId="2" showAll="0"/>
    <pivotField numFmtId="1" showAll="0"/>
    <pivotField numFmtId="2" showAll="0"/>
    <pivotField numFmtId="2" showAll="0"/>
    <pivotField numFmtId="1" showAll="0"/>
    <pivotField numFmtId="9" showAll="0"/>
    <pivotField showAll="0"/>
    <pivotField showAll="0"/>
    <pivotField dataField="1" numFmtId="2" showAll="0"/>
    <pivotField showAll="0"/>
    <pivotField showAll="0"/>
    <pivotField showAll="0">
      <items count="71">
        <item x="36"/>
        <item x="25"/>
        <item x="0"/>
        <item x="37"/>
        <item x="28"/>
        <item x="66"/>
        <item x="39"/>
        <item x="69"/>
        <item x="46"/>
        <item x="15"/>
        <item x="35"/>
        <item x="38"/>
        <item x="10"/>
        <item x="21"/>
        <item x="26"/>
        <item x="9"/>
        <item x="17"/>
        <item x="22"/>
        <item x="56"/>
        <item x="31"/>
        <item x="18"/>
        <item x="19"/>
        <item x="47"/>
        <item x="49"/>
        <item x="23"/>
        <item x="54"/>
        <item x="16"/>
        <item x="50"/>
        <item x="27"/>
        <item x="8"/>
        <item x="11"/>
        <item x="33"/>
        <item x="58"/>
        <item x="53"/>
        <item x="29"/>
        <item x="45"/>
        <item x="52"/>
        <item x="1"/>
        <item x="32"/>
        <item x="13"/>
        <item x="42"/>
        <item x="41"/>
        <item x="2"/>
        <item x="3"/>
        <item x="67"/>
        <item x="24"/>
        <item x="51"/>
        <item x="14"/>
        <item x="65"/>
        <item x="7"/>
        <item x="20"/>
        <item x="34"/>
        <item x="55"/>
        <item x="68"/>
        <item x="57"/>
        <item x="43"/>
        <item x="12"/>
        <item x="59"/>
        <item x="64"/>
        <item x="40"/>
        <item x="61"/>
        <item x="48"/>
        <item x="4"/>
        <item x="5"/>
        <item x="63"/>
        <item x="6"/>
        <item x="44"/>
        <item x="62"/>
        <item x="30"/>
        <item x="60"/>
        <item t="default"/>
      </items>
    </pivotField>
    <pivotField dataField="1" numFmtId="10" showAll="0"/>
    <pivotField showAll="0">
      <items count="8">
        <item x="5"/>
        <item x="4"/>
        <item x="0"/>
        <item x="3"/>
        <item x="1"/>
        <item x="2"/>
        <item x="6"/>
        <item t="default"/>
      </items>
    </pivotField>
    <pivotField showAll="0"/>
    <pivotField dataField="1" numFmtId="9" showAll="0"/>
    <pivotField showAll="0"/>
    <pivotField showAll="0">
      <items count="73">
        <item x="35"/>
        <item x="40"/>
        <item x="25"/>
        <item x="70"/>
        <item x="27"/>
        <item x="54"/>
        <item x="36"/>
        <item x="61"/>
        <item x="49"/>
        <item x="16"/>
        <item x="38"/>
        <item x="48"/>
        <item x="0"/>
        <item x="21"/>
        <item x="52"/>
        <item x="24"/>
        <item x="14"/>
        <item x="37"/>
        <item x="26"/>
        <item x="45"/>
        <item x="29"/>
        <item x="19"/>
        <item x="23"/>
        <item x="17"/>
        <item x="68"/>
        <item x="39"/>
        <item x="58"/>
        <item x="33"/>
        <item x="64"/>
        <item x="31"/>
        <item x="7"/>
        <item x="3"/>
        <item x="10"/>
        <item x="71"/>
        <item x="15"/>
        <item x="62"/>
        <item x="53"/>
        <item x="12"/>
        <item x="47"/>
        <item x="11"/>
        <item x="30"/>
        <item x="59"/>
        <item x="18"/>
        <item x="60"/>
        <item x="13"/>
        <item x="56"/>
        <item x="50"/>
        <item x="44"/>
        <item x="67"/>
        <item x="66"/>
        <item x="42"/>
        <item x="22"/>
        <item x="51"/>
        <item x="5"/>
        <item x="1"/>
        <item x="20"/>
        <item x="6"/>
        <item x="32"/>
        <item x="65"/>
        <item x="9"/>
        <item x="43"/>
        <item x="46"/>
        <item x="55"/>
        <item x="69"/>
        <item x="2"/>
        <item x="34"/>
        <item x="57"/>
        <item x="4"/>
        <item x="8"/>
        <item x="63"/>
        <item x="28"/>
        <item x="41"/>
        <item t="default"/>
      </items>
    </pivotField>
    <pivotField dataField="1" numFmtId="9" showAll="0"/>
    <pivotField showAll="0"/>
    <pivotField numFmtId="1" showAll="0"/>
    <pivotField dataField="1" numFmtId="10" showAll="0"/>
    <pivotField showAll="0"/>
    <pivotField dataField="1" numFmtId="9" showAll="0"/>
    <pivotField showAll="0"/>
    <pivotField dataField="1" numFmtId="10"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numFmtId="164" showAll="0"/>
    <pivotField showAll="0"/>
    <pivotField showAll="0"/>
    <pivotField showAll="0"/>
    <pivotField showAll="0"/>
  </pivotFields>
  <rowFields count="2">
    <field x="2"/>
    <field x="3"/>
  </rowFields>
  <rowItems count="92">
    <i>
      <x/>
    </i>
    <i r="1">
      <x v="48"/>
    </i>
    <i r="1">
      <x v="57"/>
    </i>
    <i r="1">
      <x v="63"/>
    </i>
    <i>
      <x v="1"/>
    </i>
    <i r="1">
      <x v="1"/>
    </i>
    <i r="1">
      <x v="2"/>
    </i>
    <i r="1">
      <x v="4"/>
    </i>
    <i r="1">
      <x v="6"/>
    </i>
    <i r="1">
      <x v="7"/>
    </i>
    <i r="1">
      <x v="8"/>
    </i>
    <i r="1">
      <x v="10"/>
    </i>
    <i r="1">
      <x v="12"/>
    </i>
    <i r="1">
      <x v="13"/>
    </i>
    <i r="1">
      <x v="14"/>
    </i>
    <i r="1">
      <x v="15"/>
    </i>
    <i r="1">
      <x v="20"/>
    </i>
    <i r="1">
      <x v="21"/>
    </i>
    <i r="1">
      <x v="24"/>
    </i>
    <i r="1">
      <x v="31"/>
    </i>
    <i r="1">
      <x v="41"/>
    </i>
    <i r="1">
      <x v="43"/>
    </i>
    <i r="1">
      <x v="45"/>
    </i>
    <i r="1">
      <x v="47"/>
    </i>
    <i r="1">
      <x v="50"/>
    </i>
    <i r="1">
      <x v="58"/>
    </i>
    <i r="1">
      <x v="64"/>
    </i>
    <i r="1">
      <x v="67"/>
    </i>
    <i r="1">
      <x v="72"/>
    </i>
    <i r="1">
      <x v="73"/>
    </i>
    <i r="1">
      <x v="77"/>
    </i>
    <i r="1">
      <x v="78"/>
    </i>
    <i r="1">
      <x v="79"/>
    </i>
    <i r="1">
      <x v="82"/>
    </i>
    <i r="1">
      <x v="85"/>
    </i>
    <i>
      <x v="2"/>
    </i>
    <i r="1">
      <x v="25"/>
    </i>
    <i r="1">
      <x v="27"/>
    </i>
    <i r="1">
      <x v="28"/>
    </i>
    <i r="1">
      <x v="30"/>
    </i>
    <i r="1">
      <x v="70"/>
    </i>
    <i r="1">
      <x v="75"/>
    </i>
    <i>
      <x v="3"/>
    </i>
    <i r="1">
      <x v="3"/>
    </i>
    <i r="1">
      <x v="5"/>
    </i>
    <i r="1">
      <x v="17"/>
    </i>
    <i r="1">
      <x v="18"/>
    </i>
    <i r="1">
      <x v="19"/>
    </i>
    <i r="1">
      <x v="22"/>
    </i>
    <i r="1">
      <x v="32"/>
    </i>
    <i r="1">
      <x v="33"/>
    </i>
    <i r="1">
      <x v="34"/>
    </i>
    <i r="1">
      <x v="49"/>
    </i>
    <i r="1">
      <x v="52"/>
    </i>
    <i r="1">
      <x v="53"/>
    </i>
    <i r="1">
      <x v="54"/>
    </i>
    <i r="1">
      <x v="55"/>
    </i>
    <i r="1">
      <x v="60"/>
    </i>
    <i r="1">
      <x v="65"/>
    </i>
    <i r="1">
      <x v="66"/>
    </i>
    <i r="1">
      <x v="69"/>
    </i>
    <i r="1">
      <x v="71"/>
    </i>
    <i r="1">
      <x v="76"/>
    </i>
    <i r="1">
      <x v="80"/>
    </i>
    <i r="1">
      <x v="83"/>
    </i>
    <i>
      <x v="4"/>
    </i>
    <i r="1">
      <x/>
    </i>
    <i r="1">
      <x v="9"/>
    </i>
    <i r="1">
      <x v="11"/>
    </i>
    <i r="1">
      <x v="16"/>
    </i>
    <i r="1">
      <x v="23"/>
    </i>
    <i r="1">
      <x v="26"/>
    </i>
    <i r="1">
      <x v="29"/>
    </i>
    <i r="1">
      <x v="35"/>
    </i>
    <i r="1">
      <x v="36"/>
    </i>
    <i r="1">
      <x v="37"/>
    </i>
    <i r="1">
      <x v="38"/>
    </i>
    <i r="1">
      <x v="39"/>
    </i>
    <i r="1">
      <x v="40"/>
    </i>
    <i r="1">
      <x v="42"/>
    </i>
    <i r="1">
      <x v="44"/>
    </i>
    <i r="1">
      <x v="46"/>
    </i>
    <i r="1">
      <x v="51"/>
    </i>
    <i r="1">
      <x v="56"/>
    </i>
    <i r="1">
      <x v="59"/>
    </i>
    <i r="1">
      <x v="61"/>
    </i>
    <i r="1">
      <x v="62"/>
    </i>
    <i r="1">
      <x v="68"/>
    </i>
    <i r="1">
      <x v="74"/>
    </i>
    <i r="1">
      <x v="81"/>
    </i>
    <i r="1">
      <x v="84"/>
    </i>
    <i t="grand">
      <x/>
    </i>
  </rowItems>
  <colFields count="1">
    <field x="-2"/>
  </colFields>
  <colItems count="8">
    <i>
      <x/>
    </i>
    <i i="1">
      <x v="1"/>
    </i>
    <i i="2">
      <x v="2"/>
    </i>
    <i i="3">
      <x v="3"/>
    </i>
    <i i="4">
      <x v="4"/>
    </i>
    <i i="5">
      <x v="5"/>
    </i>
    <i i="6">
      <x v="6"/>
    </i>
    <i i="7">
      <x v="7"/>
    </i>
  </colItems>
  <dataFields count="8">
    <dataField name="Sum of % living in informal settlements" fld="12" baseField="0" baseItem="0"/>
    <dataField name="Sum of % of poor household living in dwelling units made from light materials" fld="16" baseField="0" baseItem="0"/>
    <dataField name="Sum of %. of young dependens" fld="19" baseField="0" baseItem="0"/>
    <dataField name="Sum of % of  old dependents" fld="22" baseField="0" baseItem="0"/>
    <dataField name="Sum of % of PWDs" fld="25" baseField="0" baseItem="0"/>
    <dataField name="Sum of % living below poverty threshold" fld="27" baseField="0" baseItem="0"/>
    <dataField name="Sum of % of malnourished individuals" fld="29" baseField="0" baseItem="0"/>
    <dataField name="Sum of Total score divided total number of inidicators" fld="47" baseField="0" baseItem="0"/>
  </dataFields>
  <formats count="1">
    <format dxfId="0">
      <pivotArea field="2"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F94"/>
  <sheetViews>
    <sheetView topLeftCell="AL28" zoomScale="71" zoomScaleNormal="71" workbookViewId="0">
      <selection activeCell="AK7" sqref="AK7"/>
    </sheetView>
  </sheetViews>
  <sheetFormatPr defaultColWidth="9.140625" defaultRowHeight="14.25"/>
  <cols>
    <col min="1" max="1" width="23.28515625" style="2" customWidth="1"/>
    <col min="2" max="2" width="14.85546875" style="2" customWidth="1"/>
    <col min="3" max="4" width="12.7109375" style="2" customWidth="1"/>
    <col min="5" max="6" width="20.7109375" style="2" customWidth="1"/>
    <col min="7" max="9" width="12.7109375" style="2" customWidth="1"/>
    <col min="10" max="10" width="16" style="2" customWidth="1"/>
    <col min="11" max="11" width="12.7109375" style="2" customWidth="1"/>
    <col min="12" max="12" width="12.7109375" style="3" customWidth="1"/>
    <col min="13" max="13" width="12.7109375" style="2" customWidth="1"/>
    <col min="14" max="14" width="12.5703125" style="2" customWidth="1"/>
    <col min="15" max="15" width="12.7109375" style="4" customWidth="1"/>
    <col min="16" max="16" width="10.7109375" style="5" customWidth="1"/>
    <col min="17" max="18" width="12.7109375" style="5" customWidth="1"/>
    <col min="19" max="19" width="12.7109375" style="2" customWidth="1"/>
    <col min="20" max="20" width="7.5703125" style="5" customWidth="1"/>
    <col min="21" max="21" width="9.42578125" style="5" customWidth="1"/>
    <col min="22" max="22" width="8.7109375" style="5" customWidth="1"/>
    <col min="23" max="23" width="12.7109375" style="6" customWidth="1"/>
    <col min="24" max="25" width="12.7109375" style="2" customWidth="1"/>
    <col min="26" max="26" width="12.7109375" style="6" customWidth="1"/>
    <col min="27" max="28" width="12.7109375" style="2" customWidth="1"/>
    <col min="29" max="29" width="12.7109375" style="6" customWidth="1"/>
    <col min="30" max="30" width="12.7109375" style="4" customWidth="1"/>
    <col min="31" max="31" width="12.7109375" style="6" customWidth="1"/>
    <col min="32" max="32" width="12.7109375" style="4" customWidth="1"/>
    <col min="33" max="34" width="12.7109375" style="6" customWidth="1"/>
    <col min="35" max="35" width="20.7109375" style="2" hidden="1" customWidth="1"/>
    <col min="36" max="36" width="12.7109375" style="2" customWidth="1"/>
    <col min="37" max="37" width="12.7109375" style="4" customWidth="1"/>
    <col min="38" max="39" width="12.7109375" style="2" customWidth="1"/>
    <col min="40" max="40" width="12.7109375" style="7" customWidth="1"/>
    <col min="41" max="50" width="12.7109375" style="2" customWidth="1"/>
    <col min="51" max="51" width="20.7109375" style="2" customWidth="1"/>
    <col min="52" max="56" width="12.7109375" style="2" customWidth="1"/>
    <col min="57" max="16384" width="9.140625" style="2"/>
  </cols>
  <sheetData>
    <row r="1" spans="1:708">
      <c r="A1" s="1" t="s">
        <v>0</v>
      </c>
    </row>
    <row r="2" spans="1:708" ht="15" thickBot="1"/>
    <row r="3" spans="1:708" ht="21.75" customHeight="1">
      <c r="A3" s="84" t="s">
        <v>1</v>
      </c>
      <c r="B3" s="86" t="s">
        <v>2</v>
      </c>
      <c r="C3" s="86"/>
      <c r="D3" s="86"/>
      <c r="E3" s="87" t="s">
        <v>3</v>
      </c>
      <c r="F3" s="88"/>
      <c r="G3" s="88"/>
      <c r="H3" s="88"/>
      <c r="I3" s="88"/>
      <c r="J3" s="88"/>
      <c r="K3" s="88"/>
      <c r="L3" s="88"/>
      <c r="M3" s="8"/>
      <c r="N3" s="89" t="s">
        <v>4</v>
      </c>
      <c r="O3" s="91" t="s">
        <v>5</v>
      </c>
      <c r="P3" s="92"/>
      <c r="Q3" s="92"/>
      <c r="R3" s="92"/>
      <c r="S3" s="92"/>
      <c r="T3" s="92"/>
      <c r="U3" s="92"/>
      <c r="V3" s="92"/>
      <c r="W3" s="92"/>
      <c r="X3" s="92"/>
      <c r="Y3" s="92"/>
      <c r="Z3" s="92"/>
      <c r="AA3" s="92"/>
      <c r="AB3" s="92"/>
      <c r="AC3" s="92"/>
      <c r="AD3" s="92"/>
      <c r="AE3" s="92"/>
      <c r="AF3" s="92"/>
      <c r="AG3" s="92"/>
      <c r="AH3" s="93"/>
      <c r="AI3" s="83" t="s">
        <v>6</v>
      </c>
      <c r="AJ3" s="77" t="s">
        <v>7</v>
      </c>
      <c r="AK3" s="77"/>
      <c r="AL3" s="79" t="s">
        <v>8</v>
      </c>
      <c r="AM3" s="79"/>
      <c r="AN3" s="79"/>
      <c r="AO3" s="79"/>
      <c r="AP3" s="79"/>
      <c r="AQ3" s="79"/>
      <c r="AR3" s="79"/>
      <c r="AS3" s="79"/>
      <c r="AT3" s="79"/>
      <c r="AU3" s="79"/>
      <c r="AV3" s="79"/>
      <c r="AW3" s="79"/>
      <c r="AX3" s="79"/>
      <c r="AY3" s="80" t="s">
        <v>9</v>
      </c>
      <c r="AZ3" s="68" t="s">
        <v>10</v>
      </c>
      <c r="BA3" s="68" t="s">
        <v>11</v>
      </c>
      <c r="BB3" s="68" t="s">
        <v>12</v>
      </c>
      <c r="BC3" s="68" t="s">
        <v>13</v>
      </c>
      <c r="BD3" s="70" t="s">
        <v>14</v>
      </c>
    </row>
    <row r="4" spans="1:708" ht="61.5" customHeight="1">
      <c r="A4" s="85"/>
      <c r="B4" s="9" t="s">
        <v>15</v>
      </c>
      <c r="C4" s="9" t="s">
        <v>16</v>
      </c>
      <c r="D4" s="9" t="s">
        <v>17</v>
      </c>
      <c r="E4" s="10" t="s">
        <v>18</v>
      </c>
      <c r="F4" s="10" t="s">
        <v>19</v>
      </c>
      <c r="G4" s="11" t="s">
        <v>20</v>
      </c>
      <c r="H4" s="10" t="s">
        <v>21</v>
      </c>
      <c r="I4" s="10" t="s">
        <v>22</v>
      </c>
      <c r="J4" s="11" t="s">
        <v>23</v>
      </c>
      <c r="K4" s="10" t="s">
        <v>24</v>
      </c>
      <c r="L4" s="12" t="s">
        <v>25</v>
      </c>
      <c r="M4" s="10" t="s">
        <v>26</v>
      </c>
      <c r="N4" s="90"/>
      <c r="O4" s="72" t="s">
        <v>27</v>
      </c>
      <c r="P4" s="72"/>
      <c r="Q4" s="73" t="s">
        <v>28</v>
      </c>
      <c r="R4" s="74"/>
      <c r="S4" s="74"/>
      <c r="T4" s="75"/>
      <c r="U4" s="73" t="s">
        <v>29</v>
      </c>
      <c r="V4" s="74"/>
      <c r="W4" s="75"/>
      <c r="X4" s="73" t="s">
        <v>30</v>
      </c>
      <c r="Y4" s="74"/>
      <c r="Z4" s="75"/>
      <c r="AA4" s="73" t="s">
        <v>31</v>
      </c>
      <c r="AB4" s="74"/>
      <c r="AC4" s="75"/>
      <c r="AD4" s="72" t="s">
        <v>32</v>
      </c>
      <c r="AE4" s="72"/>
      <c r="AF4" s="73" t="s">
        <v>33</v>
      </c>
      <c r="AG4" s="75"/>
      <c r="AH4" s="13" t="s">
        <v>34</v>
      </c>
      <c r="AI4" s="72"/>
      <c r="AJ4" s="78"/>
      <c r="AK4" s="78"/>
      <c r="AL4" s="76" t="s">
        <v>35</v>
      </c>
      <c r="AM4" s="76"/>
      <c r="AN4" s="76" t="s">
        <v>36</v>
      </c>
      <c r="AO4" s="76"/>
      <c r="AP4" s="81" t="s">
        <v>37</v>
      </c>
      <c r="AQ4" s="82"/>
      <c r="AR4" s="76" t="s">
        <v>38</v>
      </c>
      <c r="AS4" s="76"/>
      <c r="AT4" s="76" t="s">
        <v>39</v>
      </c>
      <c r="AU4" s="76"/>
      <c r="AV4" s="81" t="s">
        <v>40</v>
      </c>
      <c r="AW4" s="82"/>
      <c r="AX4" s="14" t="s">
        <v>41</v>
      </c>
      <c r="AY4" s="76"/>
      <c r="AZ4" s="69"/>
      <c r="BA4" s="69"/>
      <c r="BB4" s="69"/>
      <c r="BC4" s="69"/>
      <c r="BD4" s="71"/>
    </row>
    <row r="5" spans="1:708" ht="91.5" customHeight="1" thickBot="1">
      <c r="A5" s="15" t="s">
        <v>42</v>
      </c>
      <c r="B5" s="16"/>
      <c r="C5" s="16" t="s">
        <v>43</v>
      </c>
      <c r="D5" s="9" t="s">
        <v>17</v>
      </c>
      <c r="E5" s="61" t="s">
        <v>18</v>
      </c>
      <c r="F5" s="61" t="s">
        <v>19</v>
      </c>
      <c r="G5" s="16" t="s">
        <v>44</v>
      </c>
      <c r="H5" s="16" t="s">
        <v>45</v>
      </c>
      <c r="I5" s="16" t="s">
        <v>46</v>
      </c>
      <c r="J5" s="16" t="s">
        <v>47</v>
      </c>
      <c r="K5" s="16" t="s">
        <v>48</v>
      </c>
      <c r="L5" s="17" t="s">
        <v>49</v>
      </c>
      <c r="M5" s="16" t="s">
        <v>26</v>
      </c>
      <c r="N5" s="16" t="s">
        <v>4</v>
      </c>
      <c r="O5" s="16" t="s">
        <v>50</v>
      </c>
      <c r="P5" s="16" t="s">
        <v>226</v>
      </c>
      <c r="Q5" s="16" t="s">
        <v>51</v>
      </c>
      <c r="R5" s="16" t="s">
        <v>52</v>
      </c>
      <c r="S5" s="16" t="s">
        <v>53</v>
      </c>
      <c r="T5" s="16" t="s">
        <v>227</v>
      </c>
      <c r="U5" s="16" t="s">
        <v>54</v>
      </c>
      <c r="V5" s="16" t="s">
        <v>55</v>
      </c>
      <c r="W5" s="16" t="s">
        <v>228</v>
      </c>
      <c r="X5" s="16" t="s">
        <v>56</v>
      </c>
      <c r="Y5" s="16" t="s">
        <v>57</v>
      </c>
      <c r="Z5" s="16" t="s">
        <v>229</v>
      </c>
      <c r="AA5" s="16" t="s">
        <v>58</v>
      </c>
      <c r="AB5" s="16" t="s">
        <v>59</v>
      </c>
      <c r="AC5" s="16" t="s">
        <v>230</v>
      </c>
      <c r="AD5" s="16" t="s">
        <v>60</v>
      </c>
      <c r="AE5" s="16" t="s">
        <v>231</v>
      </c>
      <c r="AF5" s="16" t="s">
        <v>61</v>
      </c>
      <c r="AG5" s="16" t="s">
        <v>232</v>
      </c>
      <c r="AH5" s="16" t="s">
        <v>62</v>
      </c>
      <c r="AI5" s="16" t="s">
        <v>6</v>
      </c>
      <c r="AJ5" s="16" t="s">
        <v>63</v>
      </c>
      <c r="AK5" s="16" t="s">
        <v>64</v>
      </c>
      <c r="AL5" s="17" t="s">
        <v>65</v>
      </c>
      <c r="AM5" s="16" t="s">
        <v>66</v>
      </c>
      <c r="AN5" s="17" t="s">
        <v>65</v>
      </c>
      <c r="AO5" s="16" t="s">
        <v>66</v>
      </c>
      <c r="AP5" s="17" t="s">
        <v>65</v>
      </c>
      <c r="AQ5" s="16" t="s">
        <v>66</v>
      </c>
      <c r="AR5" s="17" t="s">
        <v>65</v>
      </c>
      <c r="AS5" s="16" t="s">
        <v>66</v>
      </c>
      <c r="AT5" s="16" t="s">
        <v>65</v>
      </c>
      <c r="AU5" s="16" t="s">
        <v>67</v>
      </c>
      <c r="AV5" s="16" t="s">
        <v>65</v>
      </c>
      <c r="AW5" s="16" t="s">
        <v>67</v>
      </c>
      <c r="AX5" s="16" t="s">
        <v>68</v>
      </c>
      <c r="AY5" s="16" t="s">
        <v>9</v>
      </c>
      <c r="AZ5" s="16" t="s">
        <v>69</v>
      </c>
      <c r="BA5" s="16" t="s">
        <v>11</v>
      </c>
      <c r="BB5" s="16" t="s">
        <v>12</v>
      </c>
      <c r="BC5" s="16" t="s">
        <v>70</v>
      </c>
      <c r="BD5" s="18" t="s">
        <v>71</v>
      </c>
    </row>
    <row r="6" spans="1:708" ht="58.9" customHeight="1" thickBot="1">
      <c r="A6" s="22"/>
      <c r="B6" s="23" t="s">
        <v>72</v>
      </c>
      <c r="C6" s="23">
        <v>6</v>
      </c>
      <c r="D6" s="22"/>
      <c r="E6" s="22" t="s">
        <v>73</v>
      </c>
      <c r="F6" s="22" t="s">
        <v>74</v>
      </c>
      <c r="G6" s="24">
        <v>5.3277999999999999</v>
      </c>
      <c r="H6" s="25">
        <v>778</v>
      </c>
      <c r="I6" s="26">
        <f t="shared" ref="I6:I69" si="0">H6/G6</f>
        <v>146.02650249633996</v>
      </c>
      <c r="J6" s="24">
        <v>5.3277999999999999</v>
      </c>
      <c r="K6" s="27">
        <v>778.00199999999995</v>
      </c>
      <c r="L6" s="28">
        <f t="shared" ref="L6:L69" si="1">K6/H6</f>
        <v>1.0000025706940874</v>
      </c>
      <c r="M6" s="23">
        <v>5</v>
      </c>
      <c r="N6" s="29"/>
      <c r="O6" s="30">
        <v>5.8823529411764701</v>
      </c>
      <c r="P6" s="23">
        <v>1</v>
      </c>
      <c r="Q6" s="23">
        <v>22</v>
      </c>
      <c r="R6" s="23">
        <v>2</v>
      </c>
      <c r="S6" s="31">
        <f>R6/Q6</f>
        <v>9.0909090909090912E-2</v>
      </c>
      <c r="T6" s="23">
        <v>2</v>
      </c>
      <c r="U6" s="23">
        <v>76</v>
      </c>
      <c r="V6" s="32">
        <f t="shared" ref="V6:V37" si="2">U6/H6</f>
        <v>9.7686375321336755E-2</v>
      </c>
      <c r="W6" s="23">
        <v>2</v>
      </c>
      <c r="X6" s="33">
        <v>93</v>
      </c>
      <c r="Y6" s="34">
        <f t="shared" ref="Y6:Y37" si="3">X6/H6</f>
        <v>0.11953727506426735</v>
      </c>
      <c r="Z6" s="23">
        <v>2</v>
      </c>
      <c r="AA6" s="35">
        <v>4</v>
      </c>
      <c r="AB6" s="36">
        <f t="shared" ref="AB6:AB37" si="4">AA6/H6</f>
        <v>5.1413881748071976E-3</v>
      </c>
      <c r="AC6" s="23">
        <v>1</v>
      </c>
      <c r="AD6" s="37">
        <v>0.65</v>
      </c>
      <c r="AE6" s="23">
        <v>5</v>
      </c>
      <c r="AF6" s="38">
        <v>5.0000000000000001E-3</v>
      </c>
      <c r="AG6" s="39">
        <v>1</v>
      </c>
      <c r="AH6" s="23">
        <f>AVERAGE(AG6,AE6,AC6,Z6,W6,T6,P6)</f>
        <v>2</v>
      </c>
      <c r="AI6" s="22"/>
      <c r="AJ6" s="22">
        <f t="shared" ref="AJ6:AJ37" si="5">(M6+AH6)/2</f>
        <v>3.5</v>
      </c>
      <c r="AK6" s="29" t="s">
        <v>233</v>
      </c>
      <c r="AL6" s="40" t="s">
        <v>75</v>
      </c>
      <c r="AM6" s="41">
        <v>2</v>
      </c>
      <c r="AN6" s="42" t="s">
        <v>76</v>
      </c>
      <c r="AO6" s="43">
        <v>2</v>
      </c>
      <c r="AP6" s="40" t="s">
        <v>77</v>
      </c>
      <c r="AQ6" s="43">
        <v>3</v>
      </c>
      <c r="AR6" s="40" t="s">
        <v>78</v>
      </c>
      <c r="AS6" s="41">
        <v>3</v>
      </c>
      <c r="AT6" s="40" t="s">
        <v>79</v>
      </c>
      <c r="AU6" s="41">
        <v>4</v>
      </c>
      <c r="AV6" s="44" t="s">
        <v>80</v>
      </c>
      <c r="AW6" s="45">
        <v>4</v>
      </c>
      <c r="AX6" s="22">
        <f>AVERAGE(AW6,AU6,AS6,AQ6,AO6,AM6)</f>
        <v>3</v>
      </c>
      <c r="AY6" s="22"/>
      <c r="AZ6" s="46">
        <f t="shared" ref="AZ6:AZ69" si="6">AJ6/AX6</f>
        <v>1.1666666666666667</v>
      </c>
      <c r="BA6" s="22" t="e">
        <f>IF(#REF!&lt;=1,"LOW", IF(#REF!&lt;=2,"MEDIUM LOW", IF(#REF!&lt;=3,"MEDIUM", IF(#REF!&lt;=4,"MEDIUM HIGH", "HIGH"))))</f>
        <v>#REF!</v>
      </c>
      <c r="BB6" s="22">
        <v>3</v>
      </c>
      <c r="BC6" s="22">
        <f t="shared" ref="BC6:BC37" si="7">BB6*C6</f>
        <v>18</v>
      </c>
      <c r="BD6" s="29" t="e">
        <f>IF(#REF!&lt;=6,"LOW RISK", IF(#REF!&lt;=12,"MODERATE RISK", IF(#REF!&lt;=18,"HIGH RISK","VERY HIGH RISK")))</f>
        <v>#REF!</v>
      </c>
      <c r="BE6" s="47"/>
      <c r="BF6" s="47"/>
      <c r="BG6" s="47"/>
      <c r="BH6" s="47"/>
      <c r="BI6" s="47"/>
      <c r="BJ6" s="47"/>
      <c r="BK6" s="47"/>
      <c r="BL6" s="47"/>
      <c r="BM6" s="47"/>
      <c r="BN6" s="47"/>
      <c r="BO6" s="47"/>
      <c r="BP6" s="47"/>
      <c r="BQ6" s="47"/>
      <c r="BR6" s="48"/>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22"/>
      <c r="NJ6" s="22"/>
      <c r="NK6" s="22"/>
      <c r="NL6" s="22"/>
      <c r="NM6" s="22"/>
      <c r="NN6" s="22"/>
      <c r="NO6" s="22"/>
      <c r="NP6" s="22"/>
      <c r="NQ6" s="22"/>
      <c r="NR6" s="22"/>
      <c r="NS6" s="22"/>
      <c r="NT6" s="22"/>
      <c r="NU6" s="22"/>
      <c r="NV6" s="22"/>
      <c r="NW6" s="22"/>
      <c r="NX6" s="22"/>
      <c r="NY6" s="22"/>
      <c r="NZ6" s="22"/>
      <c r="OA6" s="22"/>
      <c r="OB6" s="22"/>
      <c r="OC6" s="22"/>
      <c r="OD6" s="22"/>
      <c r="OE6" s="22"/>
      <c r="OF6" s="22"/>
      <c r="OG6" s="22"/>
      <c r="OH6" s="22"/>
      <c r="OI6" s="22"/>
      <c r="OJ6" s="22"/>
      <c r="OK6" s="22"/>
      <c r="OL6" s="22"/>
      <c r="OM6" s="22"/>
      <c r="ON6" s="22"/>
      <c r="OO6" s="22"/>
      <c r="OP6" s="22"/>
      <c r="OQ6" s="22"/>
      <c r="OR6" s="22"/>
      <c r="OS6" s="22"/>
      <c r="OT6" s="22"/>
      <c r="OU6" s="22"/>
      <c r="OV6" s="22"/>
      <c r="OW6" s="22"/>
      <c r="OX6" s="22"/>
      <c r="OY6" s="22"/>
      <c r="OZ6" s="22"/>
      <c r="PA6" s="22"/>
      <c r="PB6" s="22"/>
      <c r="PC6" s="22"/>
      <c r="PD6" s="22"/>
      <c r="PE6" s="22"/>
      <c r="PF6" s="22"/>
      <c r="PG6" s="22"/>
      <c r="PH6" s="22"/>
      <c r="PI6" s="22"/>
      <c r="PJ6" s="22"/>
      <c r="PK6" s="22"/>
      <c r="PL6" s="22"/>
      <c r="PM6" s="22"/>
      <c r="PN6" s="22"/>
      <c r="PO6" s="22"/>
      <c r="PP6" s="22"/>
      <c r="PQ6" s="22"/>
      <c r="PR6" s="22"/>
      <c r="PS6" s="22"/>
      <c r="PT6" s="22"/>
      <c r="PU6" s="22"/>
      <c r="PV6" s="22"/>
      <c r="PW6" s="22"/>
      <c r="PX6" s="22"/>
      <c r="PY6" s="22"/>
      <c r="PZ6" s="22"/>
      <c r="QA6" s="22"/>
      <c r="QB6" s="22"/>
      <c r="QC6" s="22"/>
      <c r="QD6" s="22"/>
      <c r="QE6" s="22"/>
      <c r="QF6" s="22"/>
      <c r="QG6" s="22"/>
      <c r="QH6" s="22"/>
      <c r="QI6" s="22"/>
      <c r="QJ6" s="22"/>
      <c r="QK6" s="22"/>
      <c r="QL6" s="22"/>
      <c r="QM6" s="22"/>
      <c r="QN6" s="22"/>
      <c r="QO6" s="22"/>
      <c r="QP6" s="22"/>
      <c r="QQ6" s="22"/>
      <c r="QR6" s="22"/>
      <c r="QS6" s="22"/>
      <c r="QT6" s="22"/>
      <c r="QU6" s="22"/>
      <c r="QV6" s="22"/>
      <c r="QW6" s="22"/>
      <c r="QX6" s="22"/>
      <c r="QY6" s="22"/>
      <c r="QZ6" s="22"/>
      <c r="RA6" s="22"/>
      <c r="RB6" s="22"/>
      <c r="RC6" s="22"/>
      <c r="RD6" s="22"/>
      <c r="RE6" s="22"/>
      <c r="RF6" s="22"/>
      <c r="RG6" s="22"/>
      <c r="RH6" s="22"/>
      <c r="RI6" s="22"/>
      <c r="RJ6" s="22"/>
      <c r="RK6" s="22"/>
      <c r="RL6" s="22"/>
      <c r="RM6" s="22"/>
      <c r="RN6" s="22"/>
      <c r="RO6" s="22"/>
      <c r="RP6" s="22"/>
      <c r="RQ6" s="22"/>
      <c r="RR6" s="22"/>
      <c r="RS6" s="22"/>
      <c r="RT6" s="22"/>
      <c r="RU6" s="22"/>
      <c r="RV6" s="22"/>
      <c r="RW6" s="22"/>
      <c r="RX6" s="22"/>
      <c r="RY6" s="22"/>
      <c r="RZ6" s="22"/>
      <c r="SA6" s="22"/>
      <c r="SB6" s="22"/>
      <c r="SC6" s="22"/>
      <c r="SD6" s="22"/>
      <c r="SE6" s="22"/>
      <c r="SF6" s="22"/>
      <c r="SG6" s="22"/>
      <c r="SH6" s="22"/>
      <c r="SI6" s="22"/>
      <c r="SJ6" s="22"/>
      <c r="SK6" s="22"/>
      <c r="SL6" s="22"/>
      <c r="SM6" s="22"/>
      <c r="SN6" s="22"/>
      <c r="SO6" s="22"/>
      <c r="SP6" s="22"/>
      <c r="SQ6" s="22"/>
      <c r="SR6" s="22"/>
      <c r="SS6" s="22"/>
      <c r="ST6" s="22"/>
      <c r="SU6" s="22"/>
      <c r="SV6" s="22"/>
      <c r="SW6" s="22"/>
      <c r="SX6" s="22"/>
      <c r="SY6" s="22"/>
      <c r="SZ6" s="22"/>
      <c r="TA6" s="22"/>
      <c r="TB6" s="22"/>
      <c r="TC6" s="22"/>
      <c r="TD6" s="22"/>
      <c r="TE6" s="22"/>
      <c r="TF6" s="22"/>
      <c r="TG6" s="22"/>
      <c r="TH6" s="22"/>
      <c r="TI6" s="22"/>
      <c r="TJ6" s="22"/>
      <c r="TK6" s="22"/>
      <c r="TL6" s="22"/>
      <c r="TM6" s="22"/>
      <c r="TN6" s="22"/>
      <c r="TO6" s="22"/>
      <c r="TP6" s="22"/>
      <c r="TQ6" s="22"/>
      <c r="TR6" s="22"/>
      <c r="TS6" s="22"/>
      <c r="TT6" s="22"/>
      <c r="TU6" s="22"/>
      <c r="TV6" s="22"/>
      <c r="TW6" s="22"/>
      <c r="TX6" s="22"/>
      <c r="TY6" s="22"/>
      <c r="TZ6" s="22"/>
      <c r="UA6" s="22"/>
      <c r="UB6" s="22"/>
      <c r="UC6" s="22"/>
      <c r="UD6" s="22"/>
      <c r="UE6" s="22"/>
      <c r="UF6" s="22"/>
      <c r="UG6" s="22"/>
      <c r="UH6" s="22"/>
      <c r="UI6" s="22"/>
      <c r="UJ6" s="22"/>
      <c r="UK6" s="22"/>
      <c r="UL6" s="22"/>
      <c r="UM6" s="22"/>
      <c r="UN6" s="22"/>
      <c r="UO6" s="22"/>
      <c r="UP6" s="22"/>
      <c r="UQ6" s="22"/>
      <c r="UR6" s="22"/>
      <c r="US6" s="22"/>
      <c r="UT6" s="22"/>
      <c r="UU6" s="22"/>
      <c r="UV6" s="22"/>
      <c r="UW6" s="22"/>
      <c r="UX6" s="22"/>
      <c r="UY6" s="22"/>
      <c r="UZ6" s="22"/>
      <c r="VA6" s="22"/>
      <c r="VB6" s="22"/>
      <c r="VC6" s="22"/>
      <c r="VD6" s="22"/>
      <c r="VE6" s="22"/>
      <c r="VF6" s="22"/>
      <c r="VG6" s="22"/>
      <c r="VH6" s="22"/>
      <c r="VI6" s="22"/>
      <c r="VJ6" s="22"/>
      <c r="VK6" s="22"/>
      <c r="VL6" s="22"/>
      <c r="VM6" s="22"/>
      <c r="VN6" s="22"/>
      <c r="VO6" s="22"/>
      <c r="VP6" s="22"/>
      <c r="VQ6" s="22"/>
      <c r="VR6" s="22"/>
      <c r="VS6" s="22"/>
      <c r="VT6" s="22"/>
      <c r="VU6" s="22"/>
      <c r="VV6" s="22"/>
      <c r="VW6" s="22"/>
      <c r="VX6" s="22"/>
      <c r="VY6" s="22"/>
      <c r="VZ6" s="22"/>
      <c r="WA6" s="22"/>
      <c r="WB6" s="22"/>
      <c r="WC6" s="22"/>
      <c r="WD6" s="22"/>
      <c r="WE6" s="22"/>
      <c r="WF6" s="22"/>
      <c r="WG6" s="22"/>
      <c r="WH6" s="22"/>
      <c r="WI6" s="22"/>
      <c r="WJ6" s="22"/>
      <c r="WK6" s="22"/>
      <c r="WL6" s="22"/>
      <c r="WM6" s="22"/>
      <c r="WN6" s="22"/>
      <c r="WO6" s="22"/>
      <c r="WP6" s="22"/>
      <c r="WQ6" s="22"/>
      <c r="WR6" s="22"/>
      <c r="WS6" s="22"/>
      <c r="WT6" s="22"/>
      <c r="WU6" s="22"/>
      <c r="WV6" s="22"/>
      <c r="WW6" s="22"/>
      <c r="WX6" s="22"/>
      <c r="WY6" s="22"/>
      <c r="WZ6" s="22"/>
      <c r="XA6" s="22"/>
      <c r="XB6" s="22"/>
      <c r="XC6" s="22"/>
      <c r="XD6" s="22"/>
      <c r="XE6" s="22"/>
      <c r="XF6" s="22"/>
      <c r="XG6" s="22"/>
      <c r="XH6" s="22"/>
      <c r="XI6" s="22"/>
      <c r="XJ6" s="22"/>
      <c r="XK6" s="22"/>
      <c r="XL6" s="22"/>
      <c r="XM6" s="22"/>
      <c r="XN6" s="22"/>
      <c r="XO6" s="22"/>
      <c r="XP6" s="22"/>
      <c r="XQ6" s="22"/>
      <c r="XR6" s="22"/>
      <c r="XS6" s="22"/>
      <c r="XT6" s="22"/>
      <c r="XU6" s="22"/>
      <c r="XV6" s="22"/>
      <c r="XW6" s="22"/>
      <c r="XX6" s="22"/>
      <c r="XY6" s="22"/>
      <c r="XZ6" s="22"/>
      <c r="YA6" s="22"/>
      <c r="YB6" s="22"/>
      <c r="YC6" s="22"/>
      <c r="YD6" s="22"/>
      <c r="YE6" s="22"/>
      <c r="YF6" s="22"/>
      <c r="YG6" s="22"/>
      <c r="YH6" s="22"/>
      <c r="YI6" s="22"/>
      <c r="YJ6" s="22"/>
      <c r="YK6" s="22"/>
      <c r="YL6" s="22"/>
      <c r="YM6" s="22"/>
      <c r="YN6" s="22"/>
      <c r="YO6" s="22"/>
      <c r="YP6" s="22"/>
      <c r="YQ6" s="22"/>
      <c r="YR6" s="22"/>
      <c r="YS6" s="22"/>
      <c r="YT6" s="22"/>
      <c r="YU6" s="22"/>
      <c r="YV6" s="22"/>
      <c r="YW6" s="22"/>
      <c r="YX6" s="22"/>
      <c r="YY6" s="22"/>
      <c r="YZ6" s="22"/>
      <c r="ZA6" s="22"/>
      <c r="ZB6" s="22"/>
      <c r="ZC6" s="22"/>
      <c r="ZD6" s="22"/>
      <c r="ZE6" s="22"/>
      <c r="ZF6" s="22"/>
      <c r="ZG6" s="22"/>
      <c r="ZH6" s="22"/>
      <c r="ZI6" s="22"/>
      <c r="ZJ6" s="22"/>
      <c r="ZK6" s="22"/>
      <c r="ZL6" s="22"/>
      <c r="ZM6" s="22"/>
      <c r="ZN6" s="22"/>
      <c r="ZO6" s="22"/>
      <c r="ZP6" s="22"/>
      <c r="ZQ6" s="22"/>
      <c r="ZR6" s="22"/>
      <c r="ZS6" s="22"/>
      <c r="ZT6" s="22"/>
      <c r="ZU6" s="22"/>
      <c r="ZV6" s="22"/>
      <c r="ZW6" s="22"/>
      <c r="ZX6" s="22"/>
      <c r="ZY6" s="22"/>
      <c r="ZZ6" s="22"/>
      <c r="AAA6" s="22"/>
      <c r="AAB6" s="22"/>
      <c r="AAC6" s="22"/>
      <c r="AAD6" s="22"/>
      <c r="AAE6" s="22"/>
      <c r="AAF6" s="22"/>
    </row>
    <row r="7" spans="1:708" ht="55.15" customHeight="1">
      <c r="A7" s="22"/>
      <c r="B7" s="23" t="s">
        <v>72</v>
      </c>
      <c r="C7" s="23">
        <v>6</v>
      </c>
      <c r="D7" s="22"/>
      <c r="E7" s="22" t="s">
        <v>81</v>
      </c>
      <c r="F7" s="22" t="s">
        <v>82</v>
      </c>
      <c r="G7" s="24">
        <v>138.46100000000001</v>
      </c>
      <c r="H7" s="25">
        <v>5070</v>
      </c>
      <c r="I7" s="26">
        <f t="shared" si="0"/>
        <v>36.616809065368585</v>
      </c>
      <c r="J7" s="24">
        <v>138.46100000000001</v>
      </c>
      <c r="K7" s="27">
        <v>5070</v>
      </c>
      <c r="L7" s="28">
        <f t="shared" si="1"/>
        <v>1</v>
      </c>
      <c r="M7" s="23">
        <v>5</v>
      </c>
      <c r="N7" s="29"/>
      <c r="O7" s="30">
        <v>0.7050528789659225</v>
      </c>
      <c r="P7" s="23">
        <v>1</v>
      </c>
      <c r="Q7" s="23">
        <v>278</v>
      </c>
      <c r="R7" s="23">
        <v>107</v>
      </c>
      <c r="S7" s="31">
        <f>R7/Q7</f>
        <v>0.38489208633093525</v>
      </c>
      <c r="T7" s="23">
        <v>4</v>
      </c>
      <c r="U7" s="23">
        <v>772</v>
      </c>
      <c r="V7" s="32">
        <f t="shared" si="2"/>
        <v>0.15226824457593688</v>
      </c>
      <c r="W7" s="23">
        <v>2</v>
      </c>
      <c r="X7" s="33">
        <v>265</v>
      </c>
      <c r="Y7" s="34">
        <f t="shared" si="3"/>
        <v>5.2268244575936887E-2</v>
      </c>
      <c r="Z7" s="23">
        <v>1</v>
      </c>
      <c r="AA7" s="35">
        <v>47</v>
      </c>
      <c r="AB7" s="36">
        <f t="shared" si="4"/>
        <v>9.270216962524655E-3</v>
      </c>
      <c r="AC7" s="23">
        <v>1</v>
      </c>
      <c r="AD7" s="37">
        <v>0.65</v>
      </c>
      <c r="AE7" s="23">
        <v>5</v>
      </c>
      <c r="AF7" s="38">
        <v>5.0000000000000001E-3</v>
      </c>
      <c r="AG7" s="23">
        <v>1</v>
      </c>
      <c r="AH7" s="23">
        <f t="shared" ref="AH7:AH70" si="8">AVERAGE(AG7,AE7,AC7,Z7,W7,T7,P7)</f>
        <v>2.1428571428571428</v>
      </c>
      <c r="AI7" s="22"/>
      <c r="AJ7" s="22">
        <f t="shared" si="5"/>
        <v>3.5714285714285712</v>
      </c>
      <c r="AK7" s="29" t="str">
        <f t="shared" ref="AK7:AK70" si="9">IF(AE6&lt;=1,"LOW", IF(AE6&lt;=2,"MEDIUM LOW", IF(AE6&lt;=3,"MEDIUM", IF(AE6&lt;=4,"MEDIUM HIGH", "HIGH"))))</f>
        <v>HIGH</v>
      </c>
      <c r="AL7" s="40" t="s">
        <v>75</v>
      </c>
      <c r="AM7" s="41">
        <v>2</v>
      </c>
      <c r="AN7" s="42" t="s">
        <v>76</v>
      </c>
      <c r="AO7" s="43">
        <v>2</v>
      </c>
      <c r="AP7" s="40" t="s">
        <v>83</v>
      </c>
      <c r="AQ7" s="43">
        <v>3</v>
      </c>
      <c r="AR7" s="40" t="s">
        <v>78</v>
      </c>
      <c r="AS7" s="41">
        <v>3</v>
      </c>
      <c r="AT7" s="40" t="s">
        <v>79</v>
      </c>
      <c r="AU7" s="41">
        <v>4</v>
      </c>
      <c r="AV7" s="44" t="s">
        <v>80</v>
      </c>
      <c r="AW7" s="45">
        <v>4</v>
      </c>
      <c r="AX7" s="22">
        <f t="shared" ref="AX7:AX70" si="10">AVERAGE(AW7,AU7,AS7,AQ7,AO7,AM7)</f>
        <v>3</v>
      </c>
      <c r="AY7" s="22"/>
      <c r="AZ7" s="46">
        <f t="shared" si="6"/>
        <v>1.1904761904761905</v>
      </c>
      <c r="BA7" s="22" t="str">
        <f t="shared" ref="BA7:BA69" si="11">IF(AE6&lt;=1,"LOW", IF(AE6&lt;=2,"MEDIUM LOW", IF(AE6&lt;=3,"MEDIUM", IF(AE6&lt;=4,"MEDIUM HIGH", "HIGH"))))</f>
        <v>HIGH</v>
      </c>
      <c r="BB7" s="22">
        <v>4</v>
      </c>
      <c r="BC7" s="22">
        <f t="shared" si="7"/>
        <v>24</v>
      </c>
      <c r="BD7" s="29" t="str">
        <f t="shared" ref="BD7:BD70" si="12">IF(AW6&lt;=6,"LOW RISK", IF(AW6&lt;=12,"MODERATE RISK", IF(AW6&lt;=18,"HIGH RISK","VERY HIGH RISK")))</f>
        <v>LOW RISK</v>
      </c>
      <c r="BE7" s="47"/>
      <c r="BF7" s="47"/>
      <c r="BG7" s="47"/>
      <c r="BH7" s="47"/>
      <c r="BI7" s="47"/>
      <c r="BJ7" s="47"/>
      <c r="BK7" s="47"/>
      <c r="BL7" s="47"/>
      <c r="BM7" s="47"/>
      <c r="BN7" s="47"/>
      <c r="BO7" s="47"/>
      <c r="BP7" s="47"/>
      <c r="BQ7" s="47"/>
      <c r="BR7" s="48"/>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c r="SV7" s="22"/>
      <c r="SW7" s="22"/>
      <c r="SX7" s="22"/>
      <c r="SY7" s="22"/>
      <c r="SZ7" s="22"/>
      <c r="TA7" s="22"/>
      <c r="TB7" s="22"/>
      <c r="TC7" s="22"/>
      <c r="TD7" s="22"/>
      <c r="TE7" s="22"/>
      <c r="TF7" s="22"/>
      <c r="TG7" s="22"/>
      <c r="TH7" s="22"/>
      <c r="TI7" s="22"/>
      <c r="TJ7" s="22"/>
      <c r="TK7" s="22"/>
      <c r="TL7" s="22"/>
      <c r="TM7" s="22"/>
      <c r="TN7" s="22"/>
      <c r="TO7" s="22"/>
      <c r="TP7" s="22"/>
      <c r="TQ7" s="22"/>
      <c r="TR7" s="22"/>
      <c r="TS7" s="22"/>
      <c r="TT7" s="22"/>
      <c r="TU7" s="22"/>
      <c r="TV7" s="22"/>
      <c r="TW7" s="22"/>
      <c r="TX7" s="22"/>
      <c r="TY7" s="22"/>
      <c r="TZ7" s="22"/>
      <c r="UA7" s="22"/>
      <c r="UB7" s="22"/>
      <c r="UC7" s="22"/>
      <c r="UD7" s="22"/>
      <c r="UE7" s="22"/>
      <c r="UF7" s="22"/>
      <c r="UG7" s="22"/>
      <c r="UH7" s="22"/>
      <c r="UI7" s="22"/>
      <c r="UJ7" s="22"/>
      <c r="UK7" s="22"/>
      <c r="UL7" s="22"/>
      <c r="UM7" s="22"/>
      <c r="UN7" s="22"/>
      <c r="UO7" s="22"/>
      <c r="UP7" s="22"/>
      <c r="UQ7" s="22"/>
      <c r="UR7" s="22"/>
      <c r="US7" s="22"/>
      <c r="UT7" s="22"/>
      <c r="UU7" s="22"/>
      <c r="UV7" s="22"/>
      <c r="UW7" s="22"/>
      <c r="UX7" s="22"/>
      <c r="UY7" s="22"/>
      <c r="UZ7" s="22"/>
      <c r="VA7" s="22"/>
      <c r="VB7" s="22"/>
      <c r="VC7" s="22"/>
      <c r="VD7" s="22"/>
      <c r="VE7" s="22"/>
      <c r="VF7" s="22"/>
      <c r="VG7" s="22"/>
      <c r="VH7" s="22"/>
      <c r="VI7" s="22"/>
      <c r="VJ7" s="22"/>
      <c r="VK7" s="22"/>
      <c r="VL7" s="22"/>
      <c r="VM7" s="22"/>
      <c r="VN7" s="22"/>
      <c r="VO7" s="22"/>
      <c r="VP7" s="22"/>
      <c r="VQ7" s="22"/>
      <c r="VR7" s="22"/>
      <c r="VS7" s="22"/>
      <c r="VT7" s="22"/>
      <c r="VU7" s="22"/>
      <c r="VV7" s="22"/>
      <c r="VW7" s="22"/>
      <c r="VX7" s="22"/>
      <c r="VY7" s="22"/>
      <c r="VZ7" s="22"/>
      <c r="WA7" s="22"/>
      <c r="WB7" s="22"/>
      <c r="WC7" s="22"/>
      <c r="WD7" s="22"/>
      <c r="WE7" s="22"/>
      <c r="WF7" s="22"/>
      <c r="WG7" s="22"/>
      <c r="WH7" s="22"/>
      <c r="WI7" s="22"/>
      <c r="WJ7" s="22"/>
      <c r="WK7" s="22"/>
      <c r="WL7" s="22"/>
      <c r="WM7" s="22"/>
      <c r="WN7" s="22"/>
      <c r="WO7" s="22"/>
      <c r="WP7" s="22"/>
      <c r="WQ7" s="22"/>
      <c r="WR7" s="22"/>
      <c r="WS7" s="22"/>
      <c r="WT7" s="22"/>
      <c r="WU7" s="22"/>
      <c r="WV7" s="22"/>
      <c r="WW7" s="22"/>
      <c r="WX7" s="22"/>
      <c r="WY7" s="22"/>
      <c r="WZ7" s="22"/>
      <c r="XA7" s="22"/>
      <c r="XB7" s="22"/>
      <c r="XC7" s="22"/>
      <c r="XD7" s="22"/>
      <c r="XE7" s="22"/>
      <c r="XF7" s="22"/>
      <c r="XG7" s="22"/>
      <c r="XH7" s="22"/>
      <c r="XI7" s="22"/>
      <c r="XJ7" s="22"/>
      <c r="XK7" s="22"/>
      <c r="XL7" s="22"/>
      <c r="XM7" s="22"/>
      <c r="XN7" s="22"/>
      <c r="XO7" s="22"/>
      <c r="XP7" s="22"/>
      <c r="XQ7" s="22"/>
      <c r="XR7" s="22"/>
      <c r="XS7" s="22"/>
      <c r="XT7" s="22"/>
      <c r="XU7" s="22"/>
      <c r="XV7" s="22"/>
      <c r="XW7" s="22"/>
      <c r="XX7" s="22"/>
      <c r="XY7" s="22"/>
      <c r="XZ7" s="22"/>
      <c r="YA7" s="22"/>
      <c r="YB7" s="22"/>
      <c r="YC7" s="22"/>
      <c r="YD7" s="22"/>
      <c r="YE7" s="22"/>
      <c r="YF7" s="22"/>
      <c r="YG7" s="22"/>
      <c r="YH7" s="22"/>
      <c r="YI7" s="22"/>
      <c r="YJ7" s="22"/>
      <c r="YK7" s="22"/>
      <c r="YL7" s="22"/>
      <c r="YM7" s="22"/>
      <c r="YN7" s="22"/>
      <c r="YO7" s="22"/>
      <c r="YP7" s="22"/>
      <c r="YQ7" s="22"/>
      <c r="YR7" s="22"/>
      <c r="YS7" s="22"/>
      <c r="YT7" s="22"/>
      <c r="YU7" s="22"/>
      <c r="YV7" s="22"/>
      <c r="YW7" s="22"/>
      <c r="YX7" s="22"/>
      <c r="YY7" s="22"/>
      <c r="YZ7" s="22"/>
      <c r="ZA7" s="22"/>
      <c r="ZB7" s="22"/>
      <c r="ZC7" s="22"/>
      <c r="ZD7" s="22"/>
      <c r="ZE7" s="22"/>
      <c r="ZF7" s="22"/>
      <c r="ZG7" s="22"/>
      <c r="ZH7" s="22"/>
      <c r="ZI7" s="22"/>
      <c r="ZJ7" s="22"/>
      <c r="ZK7" s="22"/>
      <c r="ZL7" s="22"/>
      <c r="ZM7" s="22"/>
      <c r="ZN7" s="22"/>
      <c r="ZO7" s="22"/>
      <c r="ZP7" s="22"/>
      <c r="ZQ7" s="22"/>
      <c r="ZR7" s="22"/>
      <c r="ZS7" s="22"/>
      <c r="ZT7" s="22"/>
      <c r="ZU7" s="22"/>
      <c r="ZV7" s="22"/>
      <c r="ZW7" s="22"/>
      <c r="ZX7" s="22"/>
      <c r="ZY7" s="22"/>
      <c r="ZZ7" s="22"/>
      <c r="AAA7" s="22"/>
      <c r="AAB7" s="22"/>
      <c r="AAC7" s="22"/>
      <c r="AAD7" s="22"/>
      <c r="AAE7" s="22"/>
      <c r="AAF7" s="22"/>
    </row>
    <row r="8" spans="1:708" ht="57.6" customHeight="1">
      <c r="A8" s="22"/>
      <c r="B8" s="23" t="s">
        <v>72</v>
      </c>
      <c r="C8" s="23">
        <v>6</v>
      </c>
      <c r="D8" s="22"/>
      <c r="E8" s="22" t="s">
        <v>81</v>
      </c>
      <c r="F8" s="22" t="s">
        <v>84</v>
      </c>
      <c r="G8" s="24">
        <v>695.65800000000002</v>
      </c>
      <c r="H8" s="25">
        <v>12656</v>
      </c>
      <c r="I8" s="26">
        <f t="shared" si="0"/>
        <v>18.192847634901057</v>
      </c>
      <c r="J8" s="24">
        <v>695.65800000000002</v>
      </c>
      <c r="K8" s="27">
        <v>12656</v>
      </c>
      <c r="L8" s="28">
        <f t="shared" si="1"/>
        <v>1</v>
      </c>
      <c r="M8" s="23">
        <v>5</v>
      </c>
      <c r="N8" s="29"/>
      <c r="O8" s="30">
        <v>7.0175438596491224</v>
      </c>
      <c r="P8" s="23">
        <v>2</v>
      </c>
      <c r="Q8" s="23">
        <v>337</v>
      </c>
      <c r="R8" s="23">
        <v>119</v>
      </c>
      <c r="S8" s="31">
        <f t="shared" ref="S8:S71" si="13">R8/Q8</f>
        <v>0.35311572700296734</v>
      </c>
      <c r="T8" s="23">
        <v>4</v>
      </c>
      <c r="U8" s="23">
        <v>1105</v>
      </c>
      <c r="V8" s="32">
        <f t="shared" si="2"/>
        <v>8.7310366624525917E-2</v>
      </c>
      <c r="W8" s="23">
        <v>2</v>
      </c>
      <c r="X8" s="22">
        <v>372</v>
      </c>
      <c r="Y8" s="34">
        <f t="shared" si="3"/>
        <v>2.9393173198482933E-2</v>
      </c>
      <c r="Z8" s="23">
        <v>1</v>
      </c>
      <c r="AA8" s="35">
        <v>86</v>
      </c>
      <c r="AB8" s="36">
        <f t="shared" si="4"/>
        <v>6.7951959544879899E-3</v>
      </c>
      <c r="AC8" s="23">
        <v>1</v>
      </c>
      <c r="AD8" s="37">
        <v>0.45</v>
      </c>
      <c r="AE8" s="23">
        <v>4</v>
      </c>
      <c r="AF8" s="38">
        <v>5.0000000000000001E-3</v>
      </c>
      <c r="AG8" s="23">
        <v>1</v>
      </c>
      <c r="AH8" s="23">
        <f t="shared" si="8"/>
        <v>2.1428571428571428</v>
      </c>
      <c r="AI8" s="22"/>
      <c r="AJ8" s="22">
        <f t="shared" si="5"/>
        <v>3.5714285714285712</v>
      </c>
      <c r="AK8" s="29" t="str">
        <f t="shared" si="9"/>
        <v>HIGH</v>
      </c>
      <c r="AL8" s="40" t="s">
        <v>75</v>
      </c>
      <c r="AM8" s="41">
        <v>2</v>
      </c>
      <c r="AN8" s="42" t="s">
        <v>76</v>
      </c>
      <c r="AO8" s="43">
        <v>2</v>
      </c>
      <c r="AP8" s="40" t="s">
        <v>85</v>
      </c>
      <c r="AQ8" s="43">
        <v>3</v>
      </c>
      <c r="AR8" s="40" t="s">
        <v>78</v>
      </c>
      <c r="AS8" s="41">
        <v>3</v>
      </c>
      <c r="AT8" s="40" t="s">
        <v>79</v>
      </c>
      <c r="AU8" s="41">
        <v>4</v>
      </c>
      <c r="AV8" s="44" t="s">
        <v>80</v>
      </c>
      <c r="AW8" s="45">
        <v>4</v>
      </c>
      <c r="AX8" s="22">
        <f t="shared" si="10"/>
        <v>3</v>
      </c>
      <c r="AY8" s="22"/>
      <c r="AZ8" s="46">
        <f t="shared" si="6"/>
        <v>1.1904761904761905</v>
      </c>
      <c r="BA8" s="22" t="str">
        <f t="shared" si="11"/>
        <v>HIGH</v>
      </c>
      <c r="BB8" s="22">
        <v>3</v>
      </c>
      <c r="BC8" s="22">
        <f t="shared" si="7"/>
        <v>18</v>
      </c>
      <c r="BD8" s="29" t="str">
        <f t="shared" si="12"/>
        <v>LOW RISK</v>
      </c>
      <c r="BE8" s="47"/>
      <c r="BF8" s="47"/>
      <c r="BG8" s="47"/>
      <c r="BH8" s="47"/>
      <c r="BI8" s="47"/>
      <c r="BJ8" s="47"/>
      <c r="BK8" s="47"/>
      <c r="BL8" s="47"/>
      <c r="BM8" s="47"/>
      <c r="BN8" s="47"/>
      <c r="BO8" s="47"/>
      <c r="BP8" s="47"/>
      <c r="BQ8" s="47"/>
      <c r="BR8" s="48"/>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row>
    <row r="9" spans="1:708" ht="47.25" customHeight="1">
      <c r="A9" s="22"/>
      <c r="B9" s="23" t="s">
        <v>72</v>
      </c>
      <c r="C9" s="23">
        <v>6</v>
      </c>
      <c r="D9" s="22"/>
      <c r="E9" s="22" t="s">
        <v>86</v>
      </c>
      <c r="F9" s="22" t="s">
        <v>87</v>
      </c>
      <c r="G9" s="24">
        <v>1295.1500000000001</v>
      </c>
      <c r="H9" s="25">
        <v>2981</v>
      </c>
      <c r="I9" s="26">
        <f t="shared" si="0"/>
        <v>2.3016638999343706</v>
      </c>
      <c r="J9" s="24">
        <v>468.42599999999999</v>
      </c>
      <c r="K9" s="27">
        <v>1078.1600000000001</v>
      </c>
      <c r="L9" s="28">
        <f t="shared" si="1"/>
        <v>0.36167728950016775</v>
      </c>
      <c r="M9" s="23">
        <v>4</v>
      </c>
      <c r="N9" s="29"/>
      <c r="O9" s="30">
        <v>0</v>
      </c>
      <c r="P9" s="23">
        <v>1</v>
      </c>
      <c r="Q9" s="23">
        <v>306</v>
      </c>
      <c r="R9" s="23">
        <v>126</v>
      </c>
      <c r="S9" s="31">
        <f t="shared" si="13"/>
        <v>0.41176470588235292</v>
      </c>
      <c r="T9" s="23">
        <v>4</v>
      </c>
      <c r="U9" s="23">
        <v>928</v>
      </c>
      <c r="V9" s="32">
        <f t="shared" si="2"/>
        <v>0.31130493123113051</v>
      </c>
      <c r="W9" s="23">
        <v>4</v>
      </c>
      <c r="X9" s="22">
        <v>169</v>
      </c>
      <c r="Y9" s="34">
        <f t="shared" si="3"/>
        <v>5.6692385105669235E-2</v>
      </c>
      <c r="Z9" s="23">
        <v>2</v>
      </c>
      <c r="AA9" s="35">
        <v>14</v>
      </c>
      <c r="AB9" s="36">
        <f t="shared" si="4"/>
        <v>4.6964106004696408E-3</v>
      </c>
      <c r="AC9" s="23">
        <v>1</v>
      </c>
      <c r="AD9" s="37">
        <v>0.45</v>
      </c>
      <c r="AE9" s="23">
        <v>4</v>
      </c>
      <c r="AF9" s="38">
        <v>5.0000000000000001E-3</v>
      </c>
      <c r="AG9" s="23">
        <v>1</v>
      </c>
      <c r="AH9" s="23">
        <f t="shared" si="8"/>
        <v>2.4285714285714284</v>
      </c>
      <c r="AI9" s="22"/>
      <c r="AJ9" s="22">
        <f t="shared" si="5"/>
        <v>3.2142857142857144</v>
      </c>
      <c r="AK9" s="29" t="str">
        <f t="shared" si="9"/>
        <v>MEDIUM HIGH</v>
      </c>
      <c r="AL9" s="40" t="s">
        <v>75</v>
      </c>
      <c r="AM9" s="41">
        <v>2</v>
      </c>
      <c r="AN9" s="42" t="s">
        <v>76</v>
      </c>
      <c r="AO9" s="43">
        <v>2</v>
      </c>
      <c r="AP9" s="40" t="s">
        <v>88</v>
      </c>
      <c r="AQ9" s="43">
        <v>3</v>
      </c>
      <c r="AR9" s="40" t="s">
        <v>78</v>
      </c>
      <c r="AS9" s="41">
        <v>3</v>
      </c>
      <c r="AT9" s="40" t="s">
        <v>79</v>
      </c>
      <c r="AU9" s="41">
        <v>4</v>
      </c>
      <c r="AV9" s="44" t="s">
        <v>80</v>
      </c>
      <c r="AW9" s="45">
        <v>4</v>
      </c>
      <c r="AX9" s="22">
        <f t="shared" si="10"/>
        <v>3</v>
      </c>
      <c r="AY9" s="22"/>
      <c r="AZ9" s="46">
        <f t="shared" si="6"/>
        <v>1.0714285714285714</v>
      </c>
      <c r="BA9" s="22" t="str">
        <f t="shared" si="11"/>
        <v>MEDIUM HIGH</v>
      </c>
      <c r="BB9" s="22">
        <v>3</v>
      </c>
      <c r="BC9" s="22">
        <f t="shared" si="7"/>
        <v>18</v>
      </c>
      <c r="BD9" s="29" t="str">
        <f t="shared" si="12"/>
        <v>LOW RISK</v>
      </c>
      <c r="BE9" s="47"/>
      <c r="BF9" s="47"/>
      <c r="BG9" s="47"/>
      <c r="BH9" s="47"/>
      <c r="BI9" s="47"/>
      <c r="BJ9" s="47"/>
      <c r="BK9" s="47"/>
      <c r="BL9" s="47"/>
      <c r="BM9" s="47"/>
      <c r="BN9" s="47"/>
      <c r="BO9" s="47"/>
      <c r="BP9" s="47"/>
      <c r="BQ9" s="47"/>
      <c r="BR9" s="48"/>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c r="SV9" s="22"/>
      <c r="SW9" s="22"/>
      <c r="SX9" s="22"/>
      <c r="SY9" s="22"/>
      <c r="SZ9" s="22"/>
      <c r="TA9" s="22"/>
      <c r="TB9" s="22"/>
      <c r="TC9" s="22"/>
      <c r="TD9" s="22"/>
      <c r="TE9" s="22"/>
      <c r="TF9" s="22"/>
      <c r="TG9" s="22"/>
      <c r="TH9" s="22"/>
      <c r="TI9" s="22"/>
      <c r="TJ9" s="22"/>
      <c r="TK9" s="22"/>
      <c r="TL9" s="22"/>
      <c r="TM9" s="22"/>
      <c r="TN9" s="22"/>
      <c r="TO9" s="22"/>
      <c r="TP9" s="22"/>
      <c r="TQ9" s="22"/>
      <c r="TR9" s="22"/>
      <c r="TS9" s="22"/>
      <c r="TT9" s="22"/>
      <c r="TU9" s="22"/>
      <c r="TV9" s="22"/>
      <c r="TW9" s="22"/>
      <c r="TX9" s="22"/>
      <c r="TY9" s="22"/>
      <c r="TZ9" s="22"/>
      <c r="UA9" s="22"/>
      <c r="UB9" s="22"/>
      <c r="UC9" s="22"/>
      <c r="UD9" s="22"/>
      <c r="UE9" s="22"/>
      <c r="UF9" s="22"/>
      <c r="UG9" s="22"/>
      <c r="UH9" s="22"/>
      <c r="UI9" s="22"/>
      <c r="UJ9" s="22"/>
      <c r="UK9" s="22"/>
      <c r="UL9" s="22"/>
      <c r="UM9" s="22"/>
      <c r="UN9" s="22"/>
      <c r="UO9" s="22"/>
      <c r="UP9" s="22"/>
      <c r="UQ9" s="22"/>
      <c r="UR9" s="22"/>
      <c r="US9" s="22"/>
      <c r="UT9" s="22"/>
      <c r="UU9" s="22"/>
      <c r="UV9" s="22"/>
      <c r="UW9" s="22"/>
      <c r="UX9" s="22"/>
      <c r="UY9" s="22"/>
      <c r="UZ9" s="22"/>
      <c r="VA9" s="22"/>
      <c r="VB9" s="22"/>
      <c r="VC9" s="22"/>
      <c r="VD9" s="22"/>
      <c r="VE9" s="22"/>
      <c r="VF9" s="22"/>
      <c r="VG9" s="22"/>
      <c r="VH9" s="22"/>
      <c r="VI9" s="22"/>
      <c r="VJ9" s="22"/>
      <c r="VK9" s="22"/>
      <c r="VL9" s="22"/>
      <c r="VM9" s="22"/>
      <c r="VN9" s="22"/>
      <c r="VO9" s="22"/>
      <c r="VP9" s="22"/>
      <c r="VQ9" s="22"/>
      <c r="VR9" s="22"/>
      <c r="VS9" s="22"/>
      <c r="VT9" s="22"/>
      <c r="VU9" s="22"/>
      <c r="VV9" s="22"/>
      <c r="VW9" s="22"/>
      <c r="VX9" s="22"/>
      <c r="VY9" s="22"/>
      <c r="VZ9" s="22"/>
      <c r="WA9" s="22"/>
      <c r="WB9" s="22"/>
      <c r="WC9" s="22"/>
      <c r="WD9" s="22"/>
      <c r="WE9" s="22"/>
      <c r="WF9" s="22"/>
      <c r="WG9" s="22"/>
      <c r="WH9" s="22"/>
      <c r="WI9" s="22"/>
      <c r="WJ9" s="22"/>
      <c r="WK9" s="22"/>
      <c r="WL9" s="22"/>
      <c r="WM9" s="22"/>
      <c r="WN9" s="22"/>
      <c r="WO9" s="22"/>
      <c r="WP9" s="22"/>
      <c r="WQ9" s="22"/>
      <c r="WR9" s="22"/>
      <c r="WS9" s="22"/>
      <c r="WT9" s="22"/>
      <c r="WU9" s="22"/>
      <c r="WV9" s="22"/>
      <c r="WW9" s="22"/>
      <c r="WX9" s="22"/>
      <c r="WY9" s="22"/>
      <c r="WZ9" s="22"/>
      <c r="XA9" s="22"/>
      <c r="XB9" s="22"/>
      <c r="XC9" s="22"/>
      <c r="XD9" s="22"/>
      <c r="XE9" s="22"/>
      <c r="XF9" s="22"/>
      <c r="XG9" s="22"/>
      <c r="XH9" s="22"/>
      <c r="XI9" s="22"/>
      <c r="XJ9" s="22"/>
      <c r="XK9" s="22"/>
      <c r="XL9" s="22"/>
      <c r="XM9" s="22"/>
      <c r="XN9" s="22"/>
      <c r="XO9" s="22"/>
      <c r="XP9" s="22"/>
      <c r="XQ9" s="22"/>
      <c r="XR9" s="22"/>
      <c r="XS9" s="22"/>
      <c r="XT9" s="22"/>
      <c r="XU9" s="22"/>
      <c r="XV9" s="22"/>
      <c r="XW9" s="22"/>
      <c r="XX9" s="22"/>
      <c r="XY9" s="22"/>
      <c r="XZ9" s="22"/>
      <c r="YA9" s="22"/>
      <c r="YB9" s="22"/>
      <c r="YC9" s="22"/>
      <c r="YD9" s="22"/>
      <c r="YE9" s="22"/>
      <c r="YF9" s="22"/>
      <c r="YG9" s="22"/>
      <c r="YH9" s="22"/>
      <c r="YI9" s="22"/>
      <c r="YJ9" s="22"/>
      <c r="YK9" s="22"/>
      <c r="YL9" s="22"/>
      <c r="YM9" s="22"/>
      <c r="YN9" s="22"/>
      <c r="YO9" s="22"/>
      <c r="YP9" s="22"/>
      <c r="YQ9" s="22"/>
      <c r="YR9" s="22"/>
      <c r="YS9" s="22"/>
      <c r="YT9" s="22"/>
      <c r="YU9" s="22"/>
      <c r="YV9" s="22"/>
      <c r="YW9" s="22"/>
      <c r="YX9" s="22"/>
      <c r="YY9" s="22"/>
      <c r="YZ9" s="22"/>
      <c r="ZA9" s="22"/>
      <c r="ZB9" s="22"/>
      <c r="ZC9" s="22"/>
      <c r="ZD9" s="22"/>
      <c r="ZE9" s="22"/>
      <c r="ZF9" s="22"/>
      <c r="ZG9" s="22"/>
      <c r="ZH9" s="22"/>
      <c r="ZI9" s="22"/>
      <c r="ZJ9" s="22"/>
      <c r="ZK9" s="22"/>
      <c r="ZL9" s="22"/>
      <c r="ZM9" s="22"/>
      <c r="ZN9" s="22"/>
      <c r="ZO9" s="22"/>
      <c r="ZP9" s="22"/>
      <c r="ZQ9" s="22"/>
      <c r="ZR9" s="22"/>
      <c r="ZS9" s="22"/>
      <c r="ZT9" s="22"/>
      <c r="ZU9" s="22"/>
      <c r="ZV9" s="22"/>
      <c r="ZW9" s="22"/>
      <c r="ZX9" s="22"/>
      <c r="ZY9" s="22"/>
      <c r="ZZ9" s="22"/>
      <c r="AAA9" s="22"/>
      <c r="AAB9" s="22"/>
      <c r="AAC9" s="22"/>
      <c r="AAD9" s="22"/>
      <c r="AAE9" s="22"/>
      <c r="AAF9" s="22"/>
    </row>
    <row r="10" spans="1:708" ht="47.25" customHeight="1">
      <c r="A10" s="22"/>
      <c r="B10" s="23" t="s">
        <v>72</v>
      </c>
      <c r="C10" s="23">
        <v>6</v>
      </c>
      <c r="D10" s="22"/>
      <c r="E10" s="22" t="s">
        <v>81</v>
      </c>
      <c r="F10" s="22" t="s">
        <v>89</v>
      </c>
      <c r="G10" s="24">
        <v>642.64400000000001</v>
      </c>
      <c r="H10" s="25">
        <v>12720</v>
      </c>
      <c r="I10" s="26">
        <f t="shared" si="0"/>
        <v>19.79322922177753</v>
      </c>
      <c r="J10" s="24">
        <v>642.54300000000001</v>
      </c>
      <c r="K10" s="27">
        <v>12718</v>
      </c>
      <c r="L10" s="28">
        <f t="shared" si="1"/>
        <v>0.99984276729559751</v>
      </c>
      <c r="M10" s="23">
        <v>5</v>
      </c>
      <c r="N10" s="29"/>
      <c r="O10" s="30">
        <v>1.1695906432748537</v>
      </c>
      <c r="P10" s="23">
        <v>1</v>
      </c>
      <c r="Q10" s="23">
        <v>654</v>
      </c>
      <c r="R10" s="23">
        <v>220</v>
      </c>
      <c r="S10" s="31">
        <f t="shared" si="13"/>
        <v>0.3363914373088685</v>
      </c>
      <c r="T10" s="23">
        <v>4</v>
      </c>
      <c r="U10" s="23">
        <v>2024</v>
      </c>
      <c r="V10" s="32">
        <f t="shared" si="2"/>
        <v>0.1591194968553459</v>
      </c>
      <c r="W10" s="23">
        <v>3</v>
      </c>
      <c r="X10" s="22">
        <v>435</v>
      </c>
      <c r="Y10" s="34">
        <f t="shared" si="3"/>
        <v>3.4198113207547169E-2</v>
      </c>
      <c r="Z10" s="23">
        <v>1</v>
      </c>
      <c r="AA10" s="35">
        <v>68</v>
      </c>
      <c r="AB10" s="36">
        <f t="shared" si="4"/>
        <v>5.3459119496855343E-3</v>
      </c>
      <c r="AC10" s="23">
        <v>1</v>
      </c>
      <c r="AD10" s="37">
        <v>0.5</v>
      </c>
      <c r="AE10" s="23">
        <v>5</v>
      </c>
      <c r="AF10" s="38">
        <v>5.0000000000000001E-3</v>
      </c>
      <c r="AG10" s="23">
        <v>1</v>
      </c>
      <c r="AH10" s="23">
        <f t="shared" si="8"/>
        <v>2.2857142857142856</v>
      </c>
      <c r="AI10" s="22"/>
      <c r="AJ10" s="22">
        <f t="shared" si="5"/>
        <v>3.6428571428571428</v>
      </c>
      <c r="AK10" s="29" t="str">
        <f t="shared" si="9"/>
        <v>MEDIUM HIGH</v>
      </c>
      <c r="AL10" s="40" t="s">
        <v>75</v>
      </c>
      <c r="AM10" s="41">
        <v>2</v>
      </c>
      <c r="AN10" s="42" t="s">
        <v>76</v>
      </c>
      <c r="AO10" s="43">
        <v>2</v>
      </c>
      <c r="AP10" s="40" t="s">
        <v>90</v>
      </c>
      <c r="AQ10" s="43">
        <v>3</v>
      </c>
      <c r="AR10" s="40" t="s">
        <v>78</v>
      </c>
      <c r="AS10" s="41">
        <v>3</v>
      </c>
      <c r="AT10" s="40" t="s">
        <v>79</v>
      </c>
      <c r="AU10" s="41">
        <v>4</v>
      </c>
      <c r="AV10" s="44" t="s">
        <v>80</v>
      </c>
      <c r="AW10" s="45">
        <v>4</v>
      </c>
      <c r="AX10" s="22">
        <f t="shared" si="10"/>
        <v>3</v>
      </c>
      <c r="AY10" s="22"/>
      <c r="AZ10" s="46">
        <f t="shared" si="6"/>
        <v>1.2142857142857142</v>
      </c>
      <c r="BA10" s="22" t="str">
        <f t="shared" si="11"/>
        <v>MEDIUM HIGH</v>
      </c>
      <c r="BB10" s="22">
        <v>3</v>
      </c>
      <c r="BC10" s="22">
        <f t="shared" si="7"/>
        <v>18</v>
      </c>
      <c r="BD10" s="29" t="str">
        <f t="shared" si="12"/>
        <v>LOW RISK</v>
      </c>
      <c r="BE10" s="47"/>
      <c r="BF10" s="47"/>
      <c r="BG10" s="47"/>
      <c r="BH10" s="47"/>
      <c r="BI10" s="47"/>
      <c r="BJ10" s="47"/>
      <c r="BK10" s="47"/>
      <c r="BL10" s="47"/>
      <c r="BM10" s="47"/>
      <c r="BN10" s="47"/>
      <c r="BO10" s="47"/>
      <c r="BP10" s="47"/>
      <c r="BQ10" s="47"/>
      <c r="BR10" s="48"/>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c r="KI10" s="22"/>
      <c r="KJ10" s="22"/>
      <c r="KK10" s="22"/>
      <c r="KL10" s="22"/>
      <c r="KM10" s="22"/>
      <c r="KN10" s="22"/>
      <c r="KO10" s="22"/>
      <c r="KP10" s="22"/>
      <c r="KQ10" s="22"/>
      <c r="KR10" s="22"/>
      <c r="KS10" s="22"/>
      <c r="KT10" s="22"/>
      <c r="KU10" s="22"/>
      <c r="KV10" s="22"/>
      <c r="KW10" s="22"/>
      <c r="KX10" s="22"/>
      <c r="KY10" s="22"/>
      <c r="KZ10" s="22"/>
      <c r="LA10" s="22"/>
      <c r="LB10" s="22"/>
      <c r="LC10" s="22"/>
      <c r="LD10" s="22"/>
      <c r="LE10" s="22"/>
      <c r="LF10" s="22"/>
      <c r="LG10" s="22"/>
      <c r="LH10" s="22"/>
      <c r="LI10" s="22"/>
      <c r="LJ10" s="22"/>
      <c r="LK10" s="22"/>
      <c r="LL10" s="22"/>
      <c r="LM10" s="22"/>
      <c r="LN10" s="22"/>
      <c r="LO10" s="22"/>
      <c r="LP10" s="22"/>
      <c r="LQ10" s="22"/>
      <c r="LR10" s="22"/>
      <c r="LS10" s="22"/>
      <c r="LT10" s="22"/>
      <c r="LU10" s="22"/>
      <c r="LV10" s="22"/>
      <c r="LW10" s="22"/>
      <c r="LX10" s="22"/>
      <c r="LY10" s="22"/>
      <c r="LZ10" s="22"/>
      <c r="MA10" s="22"/>
      <c r="MB10" s="22"/>
      <c r="MC10" s="22"/>
      <c r="MD10" s="22"/>
      <c r="ME10" s="22"/>
      <c r="MF10" s="22"/>
      <c r="MG10" s="22"/>
      <c r="MH10" s="22"/>
      <c r="MI10" s="22"/>
      <c r="MJ10" s="22"/>
      <c r="MK10" s="22"/>
      <c r="ML10" s="22"/>
      <c r="MM10" s="22"/>
      <c r="MN10" s="22"/>
      <c r="MO10" s="22"/>
      <c r="MP10" s="22"/>
      <c r="MQ10" s="22"/>
      <c r="MR10" s="22"/>
      <c r="MS10" s="22"/>
      <c r="MT10" s="22"/>
      <c r="MU10" s="22"/>
      <c r="MV10" s="22"/>
      <c r="MW10" s="22"/>
      <c r="MX10" s="22"/>
      <c r="MY10" s="22"/>
      <c r="MZ10" s="22"/>
      <c r="NA10" s="22"/>
      <c r="NB10" s="22"/>
      <c r="NC10" s="22"/>
      <c r="ND10" s="22"/>
      <c r="NE10" s="22"/>
      <c r="NF10" s="22"/>
      <c r="NG10" s="22"/>
      <c r="NH10" s="22"/>
      <c r="NI10" s="22"/>
      <c r="NJ10" s="22"/>
      <c r="NK10" s="22"/>
      <c r="NL10" s="22"/>
      <c r="NM10" s="22"/>
      <c r="NN10" s="22"/>
      <c r="NO10" s="22"/>
      <c r="NP10" s="22"/>
      <c r="NQ10" s="22"/>
      <c r="NR10" s="22"/>
      <c r="NS10" s="22"/>
      <c r="NT10" s="22"/>
      <c r="NU10" s="22"/>
      <c r="NV10" s="22"/>
      <c r="NW10" s="22"/>
      <c r="NX10" s="22"/>
      <c r="NY10" s="22"/>
      <c r="NZ10" s="22"/>
      <c r="OA10" s="22"/>
      <c r="OB10" s="22"/>
      <c r="OC10" s="22"/>
      <c r="OD10" s="22"/>
      <c r="OE10" s="22"/>
      <c r="OF10" s="22"/>
      <c r="OG10" s="22"/>
      <c r="OH10" s="22"/>
      <c r="OI10" s="22"/>
      <c r="OJ10" s="22"/>
      <c r="OK10" s="22"/>
      <c r="OL10" s="22"/>
      <c r="OM10" s="22"/>
      <c r="ON10" s="22"/>
      <c r="OO10" s="22"/>
      <c r="OP10" s="22"/>
      <c r="OQ10" s="22"/>
      <c r="OR10" s="22"/>
      <c r="OS10" s="22"/>
      <c r="OT10" s="22"/>
      <c r="OU10" s="22"/>
      <c r="OV10" s="22"/>
      <c r="OW10" s="22"/>
      <c r="OX10" s="22"/>
      <c r="OY10" s="22"/>
      <c r="OZ10" s="22"/>
      <c r="PA10" s="22"/>
      <c r="PB10" s="22"/>
      <c r="PC10" s="22"/>
      <c r="PD10" s="22"/>
      <c r="PE10" s="22"/>
      <c r="PF10" s="22"/>
      <c r="PG10" s="22"/>
      <c r="PH10" s="22"/>
      <c r="PI10" s="22"/>
      <c r="PJ10" s="22"/>
      <c r="PK10" s="22"/>
      <c r="PL10" s="22"/>
      <c r="PM10" s="22"/>
      <c r="PN10" s="22"/>
      <c r="PO10" s="22"/>
      <c r="PP10" s="22"/>
      <c r="PQ10" s="22"/>
      <c r="PR10" s="22"/>
      <c r="PS10" s="22"/>
      <c r="PT10" s="22"/>
      <c r="PU10" s="22"/>
      <c r="PV10" s="22"/>
      <c r="PW10" s="22"/>
      <c r="PX10" s="22"/>
      <c r="PY10" s="22"/>
      <c r="PZ10" s="22"/>
      <c r="QA10" s="22"/>
      <c r="QB10" s="22"/>
      <c r="QC10" s="22"/>
      <c r="QD10" s="22"/>
      <c r="QE10" s="22"/>
      <c r="QF10" s="22"/>
      <c r="QG10" s="22"/>
      <c r="QH10" s="22"/>
      <c r="QI10" s="22"/>
      <c r="QJ10" s="22"/>
      <c r="QK10" s="22"/>
      <c r="QL10" s="22"/>
      <c r="QM10" s="22"/>
      <c r="QN10" s="22"/>
      <c r="QO10" s="22"/>
      <c r="QP10" s="22"/>
      <c r="QQ10" s="22"/>
      <c r="QR10" s="22"/>
      <c r="QS10" s="22"/>
      <c r="QT10" s="22"/>
      <c r="QU10" s="22"/>
      <c r="QV10" s="22"/>
      <c r="QW10" s="22"/>
      <c r="QX10" s="22"/>
      <c r="QY10" s="22"/>
      <c r="QZ10" s="22"/>
      <c r="RA10" s="22"/>
      <c r="RB10" s="22"/>
      <c r="RC10" s="22"/>
      <c r="RD10" s="22"/>
      <c r="RE10" s="22"/>
      <c r="RF10" s="22"/>
      <c r="RG10" s="22"/>
      <c r="RH10" s="22"/>
      <c r="RI10" s="22"/>
      <c r="RJ10" s="22"/>
      <c r="RK10" s="22"/>
      <c r="RL10" s="22"/>
      <c r="RM10" s="22"/>
      <c r="RN10" s="22"/>
      <c r="RO10" s="22"/>
      <c r="RP10" s="22"/>
      <c r="RQ10" s="22"/>
      <c r="RR10" s="22"/>
      <c r="RS10" s="22"/>
      <c r="RT10" s="22"/>
      <c r="RU10" s="22"/>
      <c r="RV10" s="22"/>
      <c r="RW10" s="22"/>
      <c r="RX10" s="22"/>
      <c r="RY10" s="22"/>
      <c r="RZ10" s="22"/>
      <c r="SA10" s="22"/>
      <c r="SB10" s="22"/>
      <c r="SC10" s="22"/>
      <c r="SD10" s="22"/>
      <c r="SE10" s="22"/>
      <c r="SF10" s="22"/>
      <c r="SG10" s="22"/>
      <c r="SH10" s="22"/>
      <c r="SI10" s="22"/>
      <c r="SJ10" s="22"/>
      <c r="SK10" s="22"/>
      <c r="SL10" s="22"/>
      <c r="SM10" s="22"/>
      <c r="SN10" s="22"/>
      <c r="SO10" s="22"/>
      <c r="SP10" s="22"/>
      <c r="SQ10" s="22"/>
      <c r="SR10" s="22"/>
      <c r="SS10" s="22"/>
      <c r="ST10" s="22"/>
      <c r="SU10" s="22"/>
      <c r="SV10" s="22"/>
      <c r="SW10" s="22"/>
      <c r="SX10" s="22"/>
      <c r="SY10" s="22"/>
      <c r="SZ10" s="22"/>
      <c r="TA10" s="22"/>
      <c r="TB10" s="22"/>
      <c r="TC10" s="22"/>
      <c r="TD10" s="22"/>
      <c r="TE10" s="22"/>
      <c r="TF10" s="22"/>
      <c r="TG10" s="22"/>
      <c r="TH10" s="22"/>
      <c r="TI10" s="22"/>
      <c r="TJ10" s="22"/>
      <c r="TK10" s="22"/>
      <c r="TL10" s="22"/>
      <c r="TM10" s="22"/>
      <c r="TN10" s="22"/>
      <c r="TO10" s="22"/>
      <c r="TP10" s="22"/>
      <c r="TQ10" s="22"/>
      <c r="TR10" s="22"/>
      <c r="TS10" s="22"/>
      <c r="TT10" s="22"/>
      <c r="TU10" s="22"/>
      <c r="TV10" s="22"/>
      <c r="TW10" s="22"/>
      <c r="TX10" s="22"/>
      <c r="TY10" s="22"/>
      <c r="TZ10" s="22"/>
      <c r="UA10" s="22"/>
      <c r="UB10" s="22"/>
      <c r="UC10" s="22"/>
      <c r="UD10" s="22"/>
      <c r="UE10" s="22"/>
      <c r="UF10" s="22"/>
      <c r="UG10" s="22"/>
      <c r="UH10" s="22"/>
      <c r="UI10" s="22"/>
      <c r="UJ10" s="22"/>
      <c r="UK10" s="22"/>
      <c r="UL10" s="22"/>
      <c r="UM10" s="22"/>
      <c r="UN10" s="22"/>
      <c r="UO10" s="22"/>
      <c r="UP10" s="22"/>
      <c r="UQ10" s="22"/>
      <c r="UR10" s="22"/>
      <c r="US10" s="22"/>
      <c r="UT10" s="22"/>
      <c r="UU10" s="22"/>
      <c r="UV10" s="22"/>
      <c r="UW10" s="22"/>
      <c r="UX10" s="22"/>
      <c r="UY10" s="22"/>
      <c r="UZ10" s="22"/>
      <c r="VA10" s="22"/>
      <c r="VB10" s="22"/>
      <c r="VC10" s="22"/>
      <c r="VD10" s="22"/>
      <c r="VE10" s="22"/>
      <c r="VF10" s="22"/>
      <c r="VG10" s="22"/>
      <c r="VH10" s="22"/>
      <c r="VI10" s="22"/>
      <c r="VJ10" s="22"/>
      <c r="VK10" s="22"/>
      <c r="VL10" s="22"/>
      <c r="VM10" s="22"/>
      <c r="VN10" s="22"/>
      <c r="VO10" s="22"/>
      <c r="VP10" s="22"/>
      <c r="VQ10" s="22"/>
      <c r="VR10" s="22"/>
      <c r="VS10" s="22"/>
      <c r="VT10" s="22"/>
      <c r="VU10" s="22"/>
      <c r="VV10" s="22"/>
      <c r="VW10" s="22"/>
      <c r="VX10" s="22"/>
      <c r="VY10" s="22"/>
      <c r="VZ10" s="22"/>
      <c r="WA10" s="22"/>
      <c r="WB10" s="22"/>
      <c r="WC10" s="22"/>
      <c r="WD10" s="22"/>
      <c r="WE10" s="22"/>
      <c r="WF10" s="22"/>
      <c r="WG10" s="22"/>
      <c r="WH10" s="22"/>
      <c r="WI10" s="22"/>
      <c r="WJ10" s="22"/>
      <c r="WK10" s="22"/>
      <c r="WL10" s="22"/>
      <c r="WM10" s="22"/>
      <c r="WN10" s="22"/>
      <c r="WO10" s="22"/>
      <c r="WP10" s="22"/>
      <c r="WQ10" s="22"/>
      <c r="WR10" s="22"/>
      <c r="WS10" s="22"/>
      <c r="WT10" s="22"/>
      <c r="WU10" s="22"/>
      <c r="WV10" s="22"/>
      <c r="WW10" s="22"/>
      <c r="WX10" s="22"/>
      <c r="WY10" s="22"/>
      <c r="WZ10" s="22"/>
      <c r="XA10" s="22"/>
      <c r="XB10" s="22"/>
      <c r="XC10" s="22"/>
      <c r="XD10" s="22"/>
      <c r="XE10" s="22"/>
      <c r="XF10" s="22"/>
      <c r="XG10" s="22"/>
      <c r="XH10" s="22"/>
      <c r="XI10" s="22"/>
      <c r="XJ10" s="22"/>
      <c r="XK10" s="22"/>
      <c r="XL10" s="22"/>
      <c r="XM10" s="22"/>
      <c r="XN10" s="22"/>
      <c r="XO10" s="22"/>
      <c r="XP10" s="22"/>
      <c r="XQ10" s="22"/>
      <c r="XR10" s="22"/>
      <c r="XS10" s="22"/>
      <c r="XT10" s="22"/>
      <c r="XU10" s="22"/>
      <c r="XV10" s="22"/>
      <c r="XW10" s="22"/>
      <c r="XX10" s="22"/>
      <c r="XY10" s="22"/>
      <c r="XZ10" s="22"/>
      <c r="YA10" s="22"/>
      <c r="YB10" s="22"/>
      <c r="YC10" s="22"/>
      <c r="YD10" s="22"/>
      <c r="YE10" s="22"/>
      <c r="YF10" s="22"/>
      <c r="YG10" s="22"/>
      <c r="YH10" s="22"/>
      <c r="YI10" s="22"/>
      <c r="YJ10" s="22"/>
      <c r="YK10" s="22"/>
      <c r="YL10" s="22"/>
      <c r="YM10" s="22"/>
      <c r="YN10" s="22"/>
      <c r="YO10" s="22"/>
      <c r="YP10" s="22"/>
      <c r="YQ10" s="22"/>
      <c r="YR10" s="22"/>
      <c r="YS10" s="22"/>
      <c r="YT10" s="22"/>
      <c r="YU10" s="22"/>
      <c r="YV10" s="22"/>
      <c r="YW10" s="22"/>
      <c r="YX10" s="22"/>
      <c r="YY10" s="22"/>
      <c r="YZ10" s="22"/>
      <c r="ZA10" s="22"/>
      <c r="ZB10" s="22"/>
      <c r="ZC10" s="22"/>
      <c r="ZD10" s="22"/>
      <c r="ZE10" s="22"/>
      <c r="ZF10" s="22"/>
      <c r="ZG10" s="22"/>
      <c r="ZH10" s="22"/>
      <c r="ZI10" s="22"/>
      <c r="ZJ10" s="22"/>
      <c r="ZK10" s="22"/>
      <c r="ZL10" s="22"/>
      <c r="ZM10" s="22"/>
      <c r="ZN10" s="22"/>
      <c r="ZO10" s="22"/>
      <c r="ZP10" s="22"/>
      <c r="ZQ10" s="22"/>
      <c r="ZR10" s="22"/>
      <c r="ZS10" s="22"/>
      <c r="ZT10" s="22"/>
      <c r="ZU10" s="22"/>
      <c r="ZV10" s="22"/>
      <c r="ZW10" s="22"/>
      <c r="ZX10" s="22"/>
      <c r="ZY10" s="22"/>
      <c r="ZZ10" s="22"/>
      <c r="AAA10" s="22"/>
      <c r="AAB10" s="22"/>
      <c r="AAC10" s="22"/>
      <c r="AAD10" s="22"/>
      <c r="AAE10" s="22"/>
      <c r="AAF10" s="22"/>
    </row>
    <row r="11" spans="1:708" ht="47.25" customHeight="1">
      <c r="A11" s="22"/>
      <c r="B11" s="23" t="s">
        <v>72</v>
      </c>
      <c r="C11" s="23">
        <v>6</v>
      </c>
      <c r="D11" s="22"/>
      <c r="E11" s="22" t="s">
        <v>86</v>
      </c>
      <c r="F11" s="22" t="s">
        <v>91</v>
      </c>
      <c r="G11" s="24">
        <v>6416.98</v>
      </c>
      <c r="H11" s="25">
        <v>3864</v>
      </c>
      <c r="I11" s="26">
        <f t="shared" si="0"/>
        <v>0.60215241437560973</v>
      </c>
      <c r="J11" s="24">
        <v>124.306</v>
      </c>
      <c r="K11" s="27">
        <v>74.851299999999995</v>
      </c>
      <c r="L11" s="28">
        <f t="shared" si="1"/>
        <v>1.9371454451345756E-2</v>
      </c>
      <c r="M11" s="23">
        <v>1</v>
      </c>
      <c r="N11" s="29"/>
      <c r="O11" s="30">
        <v>0</v>
      </c>
      <c r="P11" s="23">
        <v>1</v>
      </c>
      <c r="Q11" s="23">
        <v>512</v>
      </c>
      <c r="R11" s="23">
        <v>223</v>
      </c>
      <c r="S11" s="31">
        <f t="shared" si="13"/>
        <v>0.435546875</v>
      </c>
      <c r="T11" s="23">
        <v>4</v>
      </c>
      <c r="U11" s="23">
        <v>1385</v>
      </c>
      <c r="V11" s="32">
        <f t="shared" si="2"/>
        <v>0.3584368530020704</v>
      </c>
      <c r="W11" s="23">
        <v>4</v>
      </c>
      <c r="X11" s="22">
        <v>264</v>
      </c>
      <c r="Y11" s="34">
        <f t="shared" si="3"/>
        <v>6.8322981366459631E-2</v>
      </c>
      <c r="Z11" s="23">
        <v>2</v>
      </c>
      <c r="AA11" s="35">
        <v>27</v>
      </c>
      <c r="AB11" s="36">
        <f t="shared" si="4"/>
        <v>6.987577639751553E-3</v>
      </c>
      <c r="AC11" s="23">
        <v>1</v>
      </c>
      <c r="AD11" s="37">
        <v>0.45</v>
      </c>
      <c r="AE11" s="23">
        <v>4</v>
      </c>
      <c r="AF11" s="38">
        <v>5.0000000000000001E-3</v>
      </c>
      <c r="AG11" s="23">
        <v>1</v>
      </c>
      <c r="AH11" s="23">
        <f t="shared" si="8"/>
        <v>2.4285714285714284</v>
      </c>
      <c r="AI11" s="22"/>
      <c r="AJ11" s="22">
        <f t="shared" si="5"/>
        <v>1.7142857142857142</v>
      </c>
      <c r="AK11" s="29" t="str">
        <f t="shared" si="9"/>
        <v>HIGH</v>
      </c>
      <c r="AL11" s="40" t="s">
        <v>75</v>
      </c>
      <c r="AM11" s="41">
        <v>2</v>
      </c>
      <c r="AN11" s="42" t="s">
        <v>76</v>
      </c>
      <c r="AO11" s="43">
        <v>2</v>
      </c>
      <c r="AP11" s="40" t="s">
        <v>92</v>
      </c>
      <c r="AQ11" s="43">
        <v>3</v>
      </c>
      <c r="AR11" s="40" t="s">
        <v>78</v>
      </c>
      <c r="AS11" s="41">
        <v>3</v>
      </c>
      <c r="AT11" s="40" t="s">
        <v>79</v>
      </c>
      <c r="AU11" s="41">
        <v>4</v>
      </c>
      <c r="AV11" s="44" t="s">
        <v>80</v>
      </c>
      <c r="AW11" s="45">
        <v>4</v>
      </c>
      <c r="AX11" s="22">
        <f t="shared" si="10"/>
        <v>3</v>
      </c>
      <c r="AY11" s="22"/>
      <c r="AZ11" s="46">
        <f t="shared" si="6"/>
        <v>0.5714285714285714</v>
      </c>
      <c r="BA11" s="22" t="str">
        <f t="shared" si="11"/>
        <v>HIGH</v>
      </c>
      <c r="BB11" s="22">
        <v>3</v>
      </c>
      <c r="BC11" s="22">
        <f t="shared" si="7"/>
        <v>18</v>
      </c>
      <c r="BD11" s="29" t="str">
        <f t="shared" si="12"/>
        <v>LOW RISK</v>
      </c>
      <c r="BE11" s="47"/>
      <c r="BF11" s="47"/>
      <c r="BG11" s="47"/>
      <c r="BH11" s="47"/>
      <c r="BI11" s="47"/>
      <c r="BJ11" s="47"/>
      <c r="BK11" s="47"/>
      <c r="BL11" s="47"/>
      <c r="BM11" s="47"/>
      <c r="BN11" s="47"/>
      <c r="BO11" s="47"/>
      <c r="BP11" s="47"/>
      <c r="BQ11" s="47"/>
      <c r="BR11" s="48"/>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row>
    <row r="12" spans="1:708" ht="47.25" customHeight="1">
      <c r="A12" s="22"/>
      <c r="B12" s="23" t="s">
        <v>72</v>
      </c>
      <c r="C12" s="23">
        <v>6</v>
      </c>
      <c r="D12" s="22"/>
      <c r="E12" s="22" t="s">
        <v>81</v>
      </c>
      <c r="F12" s="22" t="s">
        <v>93</v>
      </c>
      <c r="G12" s="24">
        <v>694.41800000000001</v>
      </c>
      <c r="H12" s="25">
        <v>3643</v>
      </c>
      <c r="I12" s="26">
        <f t="shared" si="0"/>
        <v>5.2461197722409265</v>
      </c>
      <c r="J12" s="24">
        <v>590.73500000000001</v>
      </c>
      <c r="K12" s="27">
        <v>3099.07</v>
      </c>
      <c r="L12" s="28">
        <f t="shared" si="1"/>
        <v>0.85069173757891847</v>
      </c>
      <c r="M12" s="23">
        <v>5</v>
      </c>
      <c r="N12" s="29"/>
      <c r="O12" s="30">
        <v>0.3058103975535168</v>
      </c>
      <c r="P12" s="23">
        <v>1</v>
      </c>
      <c r="Q12" s="23">
        <v>401</v>
      </c>
      <c r="R12" s="23">
        <v>244</v>
      </c>
      <c r="S12" s="31">
        <f t="shared" si="13"/>
        <v>0.60847880299251866</v>
      </c>
      <c r="T12" s="23">
        <v>5</v>
      </c>
      <c r="U12" s="23">
        <v>1101</v>
      </c>
      <c r="V12" s="32">
        <f t="shared" si="2"/>
        <v>0.30222344221795222</v>
      </c>
      <c r="W12" s="23">
        <v>3</v>
      </c>
      <c r="X12" s="22">
        <v>273</v>
      </c>
      <c r="Y12" s="34">
        <f t="shared" si="3"/>
        <v>7.4938237716167991E-2</v>
      </c>
      <c r="Z12" s="23">
        <v>2</v>
      </c>
      <c r="AA12" s="35">
        <v>66</v>
      </c>
      <c r="AB12" s="36">
        <f t="shared" si="4"/>
        <v>1.8116936590721933E-2</v>
      </c>
      <c r="AC12" s="23">
        <v>1</v>
      </c>
      <c r="AD12" s="37">
        <v>0.45</v>
      </c>
      <c r="AE12" s="23">
        <v>4</v>
      </c>
      <c r="AF12" s="38">
        <v>5.0000000000000001E-3</v>
      </c>
      <c r="AG12" s="23">
        <v>1</v>
      </c>
      <c r="AH12" s="23">
        <f t="shared" si="8"/>
        <v>2.4285714285714284</v>
      </c>
      <c r="AI12" s="22"/>
      <c r="AJ12" s="22">
        <f t="shared" si="5"/>
        <v>3.7142857142857144</v>
      </c>
      <c r="AK12" s="29" t="str">
        <f t="shared" si="9"/>
        <v>MEDIUM HIGH</v>
      </c>
      <c r="AL12" s="40" t="s">
        <v>75</v>
      </c>
      <c r="AM12" s="41">
        <v>2</v>
      </c>
      <c r="AN12" s="42" t="s">
        <v>76</v>
      </c>
      <c r="AO12" s="43">
        <v>2</v>
      </c>
      <c r="AP12" s="40" t="s">
        <v>94</v>
      </c>
      <c r="AQ12" s="43">
        <v>3</v>
      </c>
      <c r="AR12" s="40" t="s">
        <v>78</v>
      </c>
      <c r="AS12" s="41">
        <v>3</v>
      </c>
      <c r="AT12" s="40" t="s">
        <v>79</v>
      </c>
      <c r="AU12" s="41">
        <v>4</v>
      </c>
      <c r="AV12" s="44" t="s">
        <v>80</v>
      </c>
      <c r="AW12" s="45">
        <v>4</v>
      </c>
      <c r="AX12" s="22">
        <f t="shared" si="10"/>
        <v>3</v>
      </c>
      <c r="AY12" s="22"/>
      <c r="AZ12" s="46">
        <f t="shared" si="6"/>
        <v>1.2380952380952381</v>
      </c>
      <c r="BA12" s="22" t="str">
        <f t="shared" si="11"/>
        <v>MEDIUM HIGH</v>
      </c>
      <c r="BB12" s="22">
        <v>4</v>
      </c>
      <c r="BC12" s="22">
        <f t="shared" si="7"/>
        <v>24</v>
      </c>
      <c r="BD12" s="29" t="str">
        <f t="shared" si="12"/>
        <v>LOW RISK</v>
      </c>
      <c r="BE12" s="47"/>
      <c r="BF12" s="47"/>
      <c r="BG12" s="47"/>
      <c r="BH12" s="47"/>
      <c r="BI12" s="47"/>
      <c r="BJ12" s="47"/>
      <c r="BK12" s="47"/>
      <c r="BL12" s="47"/>
      <c r="BM12" s="47"/>
      <c r="BN12" s="47"/>
      <c r="BO12" s="47"/>
      <c r="BP12" s="47"/>
      <c r="BQ12" s="47"/>
      <c r="BR12" s="48"/>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c r="QC12" s="22"/>
      <c r="QD12" s="22"/>
      <c r="QE12" s="22"/>
      <c r="QF12" s="22"/>
      <c r="QG12" s="22"/>
      <c r="QH12" s="22"/>
      <c r="QI12" s="22"/>
      <c r="QJ12" s="22"/>
      <c r="QK12" s="22"/>
      <c r="QL12" s="22"/>
      <c r="QM12" s="22"/>
      <c r="QN12" s="22"/>
      <c r="QO12" s="22"/>
      <c r="QP12" s="22"/>
      <c r="QQ12" s="22"/>
      <c r="QR12" s="22"/>
      <c r="QS12" s="22"/>
      <c r="QT12" s="22"/>
      <c r="QU12" s="22"/>
      <c r="QV12" s="22"/>
      <c r="QW12" s="22"/>
      <c r="QX12" s="22"/>
      <c r="QY12" s="22"/>
      <c r="QZ12" s="22"/>
      <c r="RA12" s="22"/>
      <c r="RB12" s="22"/>
      <c r="RC12" s="22"/>
      <c r="RD12" s="22"/>
      <c r="RE12" s="22"/>
      <c r="RF12" s="22"/>
      <c r="RG12" s="22"/>
      <c r="RH12" s="22"/>
      <c r="RI12" s="22"/>
      <c r="RJ12" s="22"/>
      <c r="RK12" s="22"/>
      <c r="RL12" s="22"/>
      <c r="RM12" s="22"/>
      <c r="RN12" s="22"/>
      <c r="RO12" s="22"/>
      <c r="RP12" s="22"/>
      <c r="RQ12" s="22"/>
      <c r="RR12" s="22"/>
      <c r="RS12" s="22"/>
      <c r="RT12" s="22"/>
      <c r="RU12" s="22"/>
      <c r="RV12" s="22"/>
      <c r="RW12" s="22"/>
      <c r="RX12" s="22"/>
      <c r="RY12" s="22"/>
      <c r="RZ12" s="22"/>
      <c r="SA12" s="22"/>
      <c r="SB12" s="22"/>
      <c r="SC12" s="22"/>
      <c r="SD12" s="22"/>
      <c r="SE12" s="22"/>
      <c r="SF12" s="22"/>
      <c r="SG12" s="22"/>
      <c r="SH12" s="22"/>
      <c r="SI12" s="22"/>
      <c r="SJ12" s="22"/>
      <c r="SK12" s="22"/>
      <c r="SL12" s="22"/>
      <c r="SM12" s="22"/>
      <c r="SN12" s="22"/>
      <c r="SO12" s="22"/>
      <c r="SP12" s="22"/>
      <c r="SQ12" s="22"/>
      <c r="SR12" s="22"/>
      <c r="SS12" s="22"/>
      <c r="ST12" s="22"/>
      <c r="SU12" s="22"/>
      <c r="SV12" s="22"/>
      <c r="SW12" s="22"/>
      <c r="SX12" s="22"/>
      <c r="SY12" s="22"/>
      <c r="SZ12" s="22"/>
      <c r="TA12" s="22"/>
      <c r="TB12" s="22"/>
      <c r="TC12" s="22"/>
      <c r="TD12" s="22"/>
      <c r="TE12" s="22"/>
      <c r="TF12" s="22"/>
      <c r="TG12" s="22"/>
      <c r="TH12" s="22"/>
      <c r="TI12" s="22"/>
      <c r="TJ12" s="22"/>
      <c r="TK12" s="22"/>
      <c r="TL12" s="22"/>
      <c r="TM12" s="22"/>
      <c r="TN12" s="22"/>
      <c r="TO12" s="22"/>
      <c r="TP12" s="22"/>
      <c r="TQ12" s="22"/>
      <c r="TR12" s="22"/>
      <c r="TS12" s="22"/>
      <c r="TT12" s="22"/>
      <c r="TU12" s="22"/>
      <c r="TV12" s="22"/>
      <c r="TW12" s="22"/>
      <c r="TX12" s="22"/>
      <c r="TY12" s="22"/>
      <c r="TZ12" s="22"/>
      <c r="UA12" s="22"/>
      <c r="UB12" s="22"/>
      <c r="UC12" s="22"/>
      <c r="UD12" s="22"/>
      <c r="UE12" s="22"/>
      <c r="UF12" s="22"/>
      <c r="UG12" s="22"/>
      <c r="UH12" s="22"/>
      <c r="UI12" s="22"/>
      <c r="UJ12" s="22"/>
      <c r="UK12" s="22"/>
      <c r="UL12" s="22"/>
      <c r="UM12" s="22"/>
      <c r="UN12" s="22"/>
      <c r="UO12" s="22"/>
      <c r="UP12" s="22"/>
      <c r="UQ12" s="22"/>
      <c r="UR12" s="22"/>
      <c r="US12" s="22"/>
      <c r="UT12" s="22"/>
      <c r="UU12" s="22"/>
      <c r="UV12" s="22"/>
      <c r="UW12" s="22"/>
      <c r="UX12" s="22"/>
      <c r="UY12" s="22"/>
      <c r="UZ12" s="22"/>
      <c r="VA12" s="22"/>
      <c r="VB12" s="22"/>
      <c r="VC12" s="22"/>
      <c r="VD12" s="22"/>
      <c r="VE12" s="22"/>
      <c r="VF12" s="22"/>
      <c r="VG12" s="22"/>
      <c r="VH12" s="22"/>
      <c r="VI12" s="22"/>
      <c r="VJ12" s="22"/>
      <c r="VK12" s="22"/>
      <c r="VL12" s="22"/>
      <c r="VM12" s="22"/>
      <c r="VN12" s="22"/>
      <c r="VO12" s="22"/>
      <c r="VP12" s="22"/>
      <c r="VQ12" s="22"/>
      <c r="VR12" s="22"/>
      <c r="VS12" s="22"/>
      <c r="VT12" s="22"/>
      <c r="VU12" s="22"/>
      <c r="VV12" s="22"/>
      <c r="VW12" s="22"/>
      <c r="VX12" s="22"/>
      <c r="VY12" s="22"/>
      <c r="VZ12" s="22"/>
      <c r="WA12" s="22"/>
      <c r="WB12" s="22"/>
      <c r="WC12" s="22"/>
      <c r="WD12" s="22"/>
      <c r="WE12" s="22"/>
      <c r="WF12" s="22"/>
      <c r="WG12" s="22"/>
      <c r="WH12" s="22"/>
      <c r="WI12" s="22"/>
      <c r="WJ12" s="22"/>
      <c r="WK12" s="22"/>
      <c r="WL12" s="22"/>
      <c r="WM12" s="22"/>
      <c r="WN12" s="22"/>
      <c r="WO12" s="22"/>
      <c r="WP12" s="22"/>
      <c r="WQ12" s="22"/>
      <c r="WR12" s="22"/>
      <c r="WS12" s="22"/>
      <c r="WT12" s="22"/>
      <c r="WU12" s="22"/>
      <c r="WV12" s="22"/>
      <c r="WW12" s="22"/>
      <c r="WX12" s="22"/>
      <c r="WY12" s="22"/>
      <c r="WZ12" s="22"/>
      <c r="XA12" s="22"/>
      <c r="XB12" s="22"/>
      <c r="XC12" s="22"/>
      <c r="XD12" s="22"/>
      <c r="XE12" s="22"/>
      <c r="XF12" s="22"/>
      <c r="XG12" s="22"/>
      <c r="XH12" s="22"/>
      <c r="XI12" s="22"/>
      <c r="XJ12" s="22"/>
      <c r="XK12" s="22"/>
      <c r="XL12" s="22"/>
      <c r="XM12" s="22"/>
      <c r="XN12" s="22"/>
      <c r="XO12" s="22"/>
      <c r="XP12" s="22"/>
      <c r="XQ12" s="22"/>
      <c r="XR12" s="22"/>
      <c r="XS12" s="22"/>
      <c r="XT12" s="22"/>
      <c r="XU12" s="22"/>
      <c r="XV12" s="22"/>
      <c r="XW12" s="22"/>
      <c r="XX12" s="22"/>
      <c r="XY12" s="22"/>
      <c r="XZ12" s="22"/>
      <c r="YA12" s="22"/>
      <c r="YB12" s="22"/>
      <c r="YC12" s="22"/>
      <c r="YD12" s="22"/>
      <c r="YE12" s="22"/>
      <c r="YF12" s="22"/>
      <c r="YG12" s="22"/>
      <c r="YH12" s="22"/>
      <c r="YI12" s="22"/>
      <c r="YJ12" s="22"/>
      <c r="YK12" s="22"/>
      <c r="YL12" s="22"/>
      <c r="YM12" s="22"/>
      <c r="YN12" s="22"/>
      <c r="YO12" s="22"/>
      <c r="YP12" s="22"/>
      <c r="YQ12" s="22"/>
      <c r="YR12" s="22"/>
      <c r="YS12" s="22"/>
      <c r="YT12" s="22"/>
      <c r="YU12" s="22"/>
      <c r="YV12" s="22"/>
      <c r="YW12" s="22"/>
      <c r="YX12" s="22"/>
      <c r="YY12" s="22"/>
      <c r="YZ12" s="22"/>
      <c r="ZA12" s="22"/>
      <c r="ZB12" s="22"/>
      <c r="ZC12" s="22"/>
      <c r="ZD12" s="22"/>
      <c r="ZE12" s="22"/>
      <c r="ZF12" s="22"/>
      <c r="ZG12" s="22"/>
      <c r="ZH12" s="22"/>
      <c r="ZI12" s="22"/>
      <c r="ZJ12" s="22"/>
      <c r="ZK12" s="22"/>
      <c r="ZL12" s="22"/>
      <c r="ZM12" s="22"/>
      <c r="ZN12" s="22"/>
      <c r="ZO12" s="22"/>
      <c r="ZP12" s="22"/>
      <c r="ZQ12" s="22"/>
      <c r="ZR12" s="22"/>
      <c r="ZS12" s="22"/>
      <c r="ZT12" s="22"/>
      <c r="ZU12" s="22"/>
      <c r="ZV12" s="22"/>
      <c r="ZW12" s="22"/>
      <c r="ZX12" s="22"/>
      <c r="ZY12" s="22"/>
      <c r="ZZ12" s="22"/>
      <c r="AAA12" s="22"/>
      <c r="AAB12" s="22"/>
      <c r="AAC12" s="22"/>
      <c r="AAD12" s="22"/>
      <c r="AAE12" s="22"/>
      <c r="AAF12" s="22"/>
    </row>
    <row r="13" spans="1:708" ht="47.25" customHeight="1">
      <c r="A13" s="22"/>
      <c r="B13" s="23" t="s">
        <v>72</v>
      </c>
      <c r="C13" s="23">
        <v>6</v>
      </c>
      <c r="D13" s="22"/>
      <c r="E13" s="22" t="s">
        <v>81</v>
      </c>
      <c r="F13" s="22" t="s">
        <v>95</v>
      </c>
      <c r="G13" s="24">
        <v>849.21500000000003</v>
      </c>
      <c r="H13" s="25">
        <v>1660</v>
      </c>
      <c r="I13" s="26">
        <f t="shared" si="0"/>
        <v>1.9547464423025971</v>
      </c>
      <c r="J13" s="24">
        <v>472.73599999999999</v>
      </c>
      <c r="K13" s="27">
        <v>924.08100000000002</v>
      </c>
      <c r="L13" s="28">
        <f t="shared" si="1"/>
        <v>0.55667530120481934</v>
      </c>
      <c r="M13" s="23">
        <v>5</v>
      </c>
      <c r="N13" s="29"/>
      <c r="O13" s="30">
        <v>1.953125</v>
      </c>
      <c r="P13" s="23">
        <v>1</v>
      </c>
      <c r="Q13" s="23">
        <v>244</v>
      </c>
      <c r="R13" s="23">
        <v>142</v>
      </c>
      <c r="S13" s="31">
        <f t="shared" si="13"/>
        <v>0.58196721311475408</v>
      </c>
      <c r="T13" s="23">
        <v>5</v>
      </c>
      <c r="U13" s="23">
        <v>636</v>
      </c>
      <c r="V13" s="32">
        <f t="shared" si="2"/>
        <v>0.38313253012048193</v>
      </c>
      <c r="W13" s="23">
        <v>4</v>
      </c>
      <c r="X13" s="22">
        <v>165</v>
      </c>
      <c r="Y13" s="34">
        <f t="shared" si="3"/>
        <v>9.9397590361445784E-2</v>
      </c>
      <c r="Z13" s="23">
        <v>2</v>
      </c>
      <c r="AA13" s="35">
        <v>3</v>
      </c>
      <c r="AB13" s="36">
        <f t="shared" si="4"/>
        <v>1.8072289156626507E-3</v>
      </c>
      <c r="AC13" s="23">
        <v>1</v>
      </c>
      <c r="AD13" s="37">
        <v>0.55000000000000004</v>
      </c>
      <c r="AE13" s="23">
        <v>5</v>
      </c>
      <c r="AF13" s="38">
        <v>5.0000000000000001E-3</v>
      </c>
      <c r="AG13" s="23">
        <v>1</v>
      </c>
      <c r="AH13" s="23">
        <f t="shared" si="8"/>
        <v>2.7142857142857144</v>
      </c>
      <c r="AI13" s="22"/>
      <c r="AJ13" s="22">
        <f t="shared" si="5"/>
        <v>3.8571428571428572</v>
      </c>
      <c r="AK13" s="29" t="str">
        <f t="shared" si="9"/>
        <v>MEDIUM HIGH</v>
      </c>
      <c r="AL13" s="40" t="s">
        <v>75</v>
      </c>
      <c r="AM13" s="41">
        <v>2</v>
      </c>
      <c r="AN13" s="42" t="s">
        <v>76</v>
      </c>
      <c r="AO13" s="43">
        <v>2</v>
      </c>
      <c r="AP13" s="40" t="s">
        <v>96</v>
      </c>
      <c r="AQ13" s="43">
        <v>3</v>
      </c>
      <c r="AR13" s="40" t="s">
        <v>78</v>
      </c>
      <c r="AS13" s="41">
        <v>3</v>
      </c>
      <c r="AT13" s="40" t="s">
        <v>79</v>
      </c>
      <c r="AU13" s="41">
        <v>4</v>
      </c>
      <c r="AV13" s="44" t="s">
        <v>80</v>
      </c>
      <c r="AW13" s="45">
        <v>4</v>
      </c>
      <c r="AX13" s="22">
        <f t="shared" si="10"/>
        <v>3</v>
      </c>
      <c r="AY13" s="22"/>
      <c r="AZ13" s="46">
        <f t="shared" si="6"/>
        <v>1.2857142857142858</v>
      </c>
      <c r="BA13" s="22" t="str">
        <f t="shared" si="11"/>
        <v>MEDIUM HIGH</v>
      </c>
      <c r="BB13" s="22">
        <v>3</v>
      </c>
      <c r="BC13" s="22">
        <f t="shared" si="7"/>
        <v>18</v>
      </c>
      <c r="BD13" s="29" t="str">
        <f t="shared" si="12"/>
        <v>LOW RISK</v>
      </c>
      <c r="BE13" s="47"/>
      <c r="BF13" s="47"/>
      <c r="BG13" s="47"/>
      <c r="BH13" s="47"/>
      <c r="BI13" s="47"/>
      <c r="BJ13" s="47"/>
      <c r="BK13" s="47"/>
      <c r="BL13" s="47"/>
      <c r="BM13" s="47"/>
      <c r="BN13" s="47"/>
      <c r="BO13" s="47"/>
      <c r="BP13" s="47"/>
      <c r="BQ13" s="47"/>
      <c r="BR13" s="48"/>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row>
    <row r="14" spans="1:708" ht="47.25" customHeight="1">
      <c r="A14" s="22"/>
      <c r="B14" s="23" t="s">
        <v>72</v>
      </c>
      <c r="C14" s="23">
        <v>6</v>
      </c>
      <c r="D14" s="22"/>
      <c r="E14" s="22" t="s">
        <v>81</v>
      </c>
      <c r="F14" s="22" t="s">
        <v>97</v>
      </c>
      <c r="G14" s="24">
        <v>1025.6500000000001</v>
      </c>
      <c r="H14" s="25">
        <v>11308</v>
      </c>
      <c r="I14" s="26">
        <f t="shared" si="0"/>
        <v>11.025203529469117</v>
      </c>
      <c r="J14" s="24">
        <v>1025.6500000000001</v>
      </c>
      <c r="K14" s="27">
        <v>11308</v>
      </c>
      <c r="L14" s="28">
        <f t="shared" si="1"/>
        <v>1</v>
      </c>
      <c r="M14" s="23">
        <v>5</v>
      </c>
      <c r="N14" s="29"/>
      <c r="O14" s="30">
        <v>0</v>
      </c>
      <c r="P14" s="23">
        <v>1</v>
      </c>
      <c r="Q14" s="23">
        <v>313</v>
      </c>
      <c r="R14" s="23">
        <v>95</v>
      </c>
      <c r="S14" s="31">
        <f t="shared" si="13"/>
        <v>0.30351437699680511</v>
      </c>
      <c r="T14" s="23">
        <v>3</v>
      </c>
      <c r="U14" s="23">
        <v>975</v>
      </c>
      <c r="V14" s="32">
        <f t="shared" si="2"/>
        <v>8.6222143615139718E-2</v>
      </c>
      <c r="W14" s="23">
        <v>2</v>
      </c>
      <c r="X14" s="22">
        <v>480</v>
      </c>
      <c r="Y14" s="34">
        <f t="shared" si="3"/>
        <v>4.2447824548991861E-2</v>
      </c>
      <c r="Z14" s="23">
        <v>1</v>
      </c>
      <c r="AA14" s="35">
        <v>63</v>
      </c>
      <c r="AB14" s="36">
        <f t="shared" si="4"/>
        <v>5.571276972055182E-3</v>
      </c>
      <c r="AC14" s="23">
        <v>1</v>
      </c>
      <c r="AD14" s="37">
        <v>0.65</v>
      </c>
      <c r="AE14" s="23">
        <v>5</v>
      </c>
      <c r="AF14" s="38">
        <v>5.0000000000000001E-3</v>
      </c>
      <c r="AG14" s="23">
        <v>1</v>
      </c>
      <c r="AH14" s="23">
        <f t="shared" si="8"/>
        <v>2</v>
      </c>
      <c r="AI14" s="22"/>
      <c r="AJ14" s="22">
        <f t="shared" si="5"/>
        <v>3.5</v>
      </c>
      <c r="AK14" s="29" t="str">
        <f t="shared" si="9"/>
        <v>HIGH</v>
      </c>
      <c r="AL14" s="40" t="s">
        <v>75</v>
      </c>
      <c r="AM14" s="41">
        <v>2</v>
      </c>
      <c r="AN14" s="42" t="s">
        <v>76</v>
      </c>
      <c r="AO14" s="43">
        <v>2</v>
      </c>
      <c r="AP14" s="40" t="s">
        <v>98</v>
      </c>
      <c r="AQ14" s="43">
        <v>2</v>
      </c>
      <c r="AR14" s="40" t="s">
        <v>78</v>
      </c>
      <c r="AS14" s="41">
        <v>3</v>
      </c>
      <c r="AT14" s="40" t="s">
        <v>79</v>
      </c>
      <c r="AU14" s="41">
        <v>4</v>
      </c>
      <c r="AV14" s="44" t="s">
        <v>80</v>
      </c>
      <c r="AW14" s="45">
        <v>4</v>
      </c>
      <c r="AX14" s="22">
        <f t="shared" si="10"/>
        <v>2.8333333333333335</v>
      </c>
      <c r="AY14" s="22"/>
      <c r="AZ14" s="46">
        <f t="shared" si="6"/>
        <v>1.2352941176470587</v>
      </c>
      <c r="BA14" s="22" t="str">
        <f t="shared" si="11"/>
        <v>HIGH</v>
      </c>
      <c r="BB14" s="22">
        <v>3</v>
      </c>
      <c r="BC14" s="22">
        <f t="shared" si="7"/>
        <v>18</v>
      </c>
      <c r="BD14" s="29" t="str">
        <f t="shared" si="12"/>
        <v>LOW RISK</v>
      </c>
      <c r="BE14" s="47"/>
      <c r="BF14" s="47"/>
      <c r="BG14" s="47"/>
      <c r="BH14" s="47"/>
      <c r="BI14" s="47"/>
      <c r="BJ14" s="47"/>
      <c r="BK14" s="47"/>
      <c r="BL14" s="47"/>
      <c r="BM14" s="47"/>
      <c r="BN14" s="47"/>
      <c r="BO14" s="47"/>
      <c r="BP14" s="47"/>
      <c r="BQ14" s="47"/>
      <c r="BR14" s="48"/>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c r="SV14" s="22"/>
      <c r="SW14" s="22"/>
      <c r="SX14" s="22"/>
      <c r="SY14" s="22"/>
      <c r="SZ14" s="22"/>
      <c r="TA14" s="22"/>
      <c r="TB14" s="22"/>
      <c r="TC14" s="22"/>
      <c r="TD14" s="22"/>
      <c r="TE14" s="22"/>
      <c r="TF14" s="22"/>
      <c r="TG14" s="22"/>
      <c r="TH14" s="22"/>
      <c r="TI14" s="22"/>
      <c r="TJ14" s="22"/>
      <c r="TK14" s="22"/>
      <c r="TL14" s="22"/>
      <c r="TM14" s="22"/>
      <c r="TN14" s="22"/>
      <c r="TO14" s="22"/>
      <c r="TP14" s="22"/>
      <c r="TQ14" s="22"/>
      <c r="TR14" s="22"/>
      <c r="TS14" s="22"/>
      <c r="TT14" s="22"/>
      <c r="TU14" s="22"/>
      <c r="TV14" s="22"/>
      <c r="TW14" s="22"/>
      <c r="TX14" s="22"/>
      <c r="TY14" s="22"/>
      <c r="TZ14" s="22"/>
      <c r="UA14" s="22"/>
      <c r="UB14" s="22"/>
      <c r="UC14" s="22"/>
      <c r="UD14" s="22"/>
      <c r="UE14" s="22"/>
      <c r="UF14" s="22"/>
      <c r="UG14" s="22"/>
      <c r="UH14" s="22"/>
      <c r="UI14" s="22"/>
      <c r="UJ14" s="22"/>
      <c r="UK14" s="22"/>
      <c r="UL14" s="22"/>
      <c r="UM14" s="22"/>
      <c r="UN14" s="22"/>
      <c r="UO14" s="22"/>
      <c r="UP14" s="22"/>
      <c r="UQ14" s="22"/>
      <c r="UR14" s="22"/>
      <c r="US14" s="22"/>
      <c r="UT14" s="22"/>
      <c r="UU14" s="22"/>
      <c r="UV14" s="22"/>
      <c r="UW14" s="22"/>
      <c r="UX14" s="22"/>
      <c r="UY14" s="22"/>
      <c r="UZ14" s="22"/>
      <c r="VA14" s="22"/>
      <c r="VB14" s="22"/>
      <c r="VC14" s="22"/>
      <c r="VD14" s="22"/>
      <c r="VE14" s="22"/>
      <c r="VF14" s="22"/>
      <c r="VG14" s="22"/>
      <c r="VH14" s="22"/>
      <c r="VI14" s="22"/>
      <c r="VJ14" s="22"/>
      <c r="VK14" s="22"/>
      <c r="VL14" s="22"/>
      <c r="VM14" s="22"/>
      <c r="VN14" s="22"/>
      <c r="VO14" s="22"/>
      <c r="VP14" s="22"/>
      <c r="VQ14" s="22"/>
      <c r="VR14" s="22"/>
      <c r="VS14" s="22"/>
      <c r="VT14" s="22"/>
      <c r="VU14" s="22"/>
      <c r="VV14" s="22"/>
      <c r="VW14" s="22"/>
      <c r="VX14" s="22"/>
      <c r="VY14" s="22"/>
      <c r="VZ14" s="22"/>
      <c r="WA14" s="22"/>
      <c r="WB14" s="22"/>
      <c r="WC14" s="22"/>
      <c r="WD14" s="22"/>
      <c r="WE14" s="22"/>
      <c r="WF14" s="22"/>
      <c r="WG14" s="22"/>
      <c r="WH14" s="22"/>
      <c r="WI14" s="22"/>
      <c r="WJ14" s="22"/>
      <c r="WK14" s="22"/>
      <c r="WL14" s="22"/>
      <c r="WM14" s="22"/>
      <c r="WN14" s="22"/>
      <c r="WO14" s="22"/>
      <c r="WP14" s="22"/>
      <c r="WQ14" s="22"/>
      <c r="WR14" s="22"/>
      <c r="WS14" s="22"/>
      <c r="WT14" s="22"/>
      <c r="WU14" s="22"/>
      <c r="WV14" s="22"/>
      <c r="WW14" s="22"/>
      <c r="WX14" s="22"/>
      <c r="WY14" s="22"/>
      <c r="WZ14" s="22"/>
      <c r="XA14" s="22"/>
      <c r="XB14" s="22"/>
      <c r="XC14" s="22"/>
      <c r="XD14" s="22"/>
      <c r="XE14" s="22"/>
      <c r="XF14" s="22"/>
      <c r="XG14" s="22"/>
      <c r="XH14" s="22"/>
      <c r="XI14" s="22"/>
      <c r="XJ14" s="22"/>
      <c r="XK14" s="22"/>
      <c r="XL14" s="22"/>
      <c r="XM14" s="22"/>
      <c r="XN14" s="22"/>
      <c r="XO14" s="22"/>
      <c r="XP14" s="22"/>
      <c r="XQ14" s="22"/>
      <c r="XR14" s="22"/>
      <c r="XS14" s="22"/>
      <c r="XT14" s="22"/>
      <c r="XU14" s="22"/>
      <c r="XV14" s="22"/>
      <c r="XW14" s="22"/>
      <c r="XX14" s="22"/>
      <c r="XY14" s="22"/>
      <c r="XZ14" s="22"/>
      <c r="YA14" s="22"/>
      <c r="YB14" s="22"/>
      <c r="YC14" s="22"/>
      <c r="YD14" s="22"/>
      <c r="YE14" s="22"/>
      <c r="YF14" s="22"/>
      <c r="YG14" s="22"/>
      <c r="YH14" s="22"/>
      <c r="YI14" s="22"/>
      <c r="YJ14" s="22"/>
      <c r="YK14" s="22"/>
      <c r="YL14" s="22"/>
      <c r="YM14" s="22"/>
      <c r="YN14" s="22"/>
      <c r="YO14" s="22"/>
      <c r="YP14" s="22"/>
      <c r="YQ14" s="22"/>
      <c r="YR14" s="22"/>
      <c r="YS14" s="22"/>
      <c r="YT14" s="22"/>
      <c r="YU14" s="22"/>
      <c r="YV14" s="22"/>
      <c r="YW14" s="22"/>
      <c r="YX14" s="22"/>
      <c r="YY14" s="22"/>
      <c r="YZ14" s="22"/>
      <c r="ZA14" s="22"/>
      <c r="ZB14" s="22"/>
      <c r="ZC14" s="22"/>
      <c r="ZD14" s="22"/>
      <c r="ZE14" s="22"/>
      <c r="ZF14" s="22"/>
      <c r="ZG14" s="22"/>
      <c r="ZH14" s="22"/>
      <c r="ZI14" s="22"/>
      <c r="ZJ14" s="22"/>
      <c r="ZK14" s="22"/>
      <c r="ZL14" s="22"/>
      <c r="ZM14" s="22"/>
      <c r="ZN14" s="22"/>
      <c r="ZO14" s="22"/>
      <c r="ZP14" s="22"/>
      <c r="ZQ14" s="22"/>
      <c r="ZR14" s="22"/>
      <c r="ZS14" s="22"/>
      <c r="ZT14" s="22"/>
      <c r="ZU14" s="22"/>
      <c r="ZV14" s="22"/>
      <c r="ZW14" s="22"/>
      <c r="ZX14" s="22"/>
      <c r="ZY14" s="22"/>
      <c r="ZZ14" s="22"/>
      <c r="AAA14" s="22"/>
      <c r="AAB14" s="22"/>
      <c r="AAC14" s="22"/>
      <c r="AAD14" s="22"/>
      <c r="AAE14" s="22"/>
      <c r="AAF14" s="22"/>
    </row>
    <row r="15" spans="1:708" ht="47.25" customHeight="1">
      <c r="A15" s="22"/>
      <c r="B15" s="23" t="s">
        <v>72</v>
      </c>
      <c r="C15" s="23">
        <v>6</v>
      </c>
      <c r="D15" s="22"/>
      <c r="E15" s="22" t="s">
        <v>73</v>
      </c>
      <c r="F15" s="22" t="s">
        <v>99</v>
      </c>
      <c r="G15" s="24">
        <v>57.914499999999997</v>
      </c>
      <c r="H15" s="25">
        <v>5376</v>
      </c>
      <c r="I15" s="26">
        <f t="shared" si="0"/>
        <v>92.826494228561074</v>
      </c>
      <c r="J15" s="24">
        <v>57.914499999999997</v>
      </c>
      <c r="K15" s="27">
        <v>5376</v>
      </c>
      <c r="L15" s="28">
        <f t="shared" si="1"/>
        <v>1</v>
      </c>
      <c r="M15" s="23">
        <v>5</v>
      </c>
      <c r="N15" s="29"/>
      <c r="O15" s="30">
        <v>10</v>
      </c>
      <c r="P15" s="23">
        <v>2</v>
      </c>
      <c r="Q15" s="23">
        <v>248</v>
      </c>
      <c r="R15" s="23">
        <v>53</v>
      </c>
      <c r="S15" s="31">
        <f t="shared" si="13"/>
        <v>0.21370967741935484</v>
      </c>
      <c r="T15" s="23">
        <v>3</v>
      </c>
      <c r="U15" s="23">
        <v>730</v>
      </c>
      <c r="V15" s="32">
        <f t="shared" si="2"/>
        <v>0.13578869047619047</v>
      </c>
      <c r="W15" s="23">
        <v>2</v>
      </c>
      <c r="X15" s="22">
        <v>287</v>
      </c>
      <c r="Y15" s="34">
        <f t="shared" si="3"/>
        <v>5.3385416666666664E-2</v>
      </c>
      <c r="Z15" s="23">
        <v>1</v>
      </c>
      <c r="AA15" s="35">
        <v>15</v>
      </c>
      <c r="AB15" s="36">
        <f t="shared" si="4"/>
        <v>2.7901785714285715E-3</v>
      </c>
      <c r="AC15" s="23">
        <v>1</v>
      </c>
      <c r="AD15" s="37">
        <v>0.65</v>
      </c>
      <c r="AE15" s="23">
        <v>5</v>
      </c>
      <c r="AF15" s="38">
        <v>5.0000000000000001E-3</v>
      </c>
      <c r="AG15" s="23">
        <v>1</v>
      </c>
      <c r="AH15" s="23">
        <f t="shared" si="8"/>
        <v>2.1428571428571428</v>
      </c>
      <c r="AI15" s="22"/>
      <c r="AJ15" s="22">
        <f t="shared" si="5"/>
        <v>3.5714285714285712</v>
      </c>
      <c r="AK15" s="29" t="str">
        <f t="shared" si="9"/>
        <v>HIGH</v>
      </c>
      <c r="AL15" s="40" t="s">
        <v>75</v>
      </c>
      <c r="AM15" s="41">
        <v>2</v>
      </c>
      <c r="AN15" s="42" t="s">
        <v>76</v>
      </c>
      <c r="AO15" s="43">
        <v>2</v>
      </c>
      <c r="AP15" s="40" t="s">
        <v>100</v>
      </c>
      <c r="AQ15" s="43">
        <v>2</v>
      </c>
      <c r="AR15" s="40" t="s">
        <v>78</v>
      </c>
      <c r="AS15" s="41">
        <v>3</v>
      </c>
      <c r="AT15" s="40" t="s">
        <v>79</v>
      </c>
      <c r="AU15" s="41">
        <v>4</v>
      </c>
      <c r="AV15" s="44" t="s">
        <v>80</v>
      </c>
      <c r="AW15" s="45">
        <v>4</v>
      </c>
      <c r="AX15" s="22">
        <f t="shared" si="10"/>
        <v>2.8333333333333335</v>
      </c>
      <c r="AY15" s="22"/>
      <c r="AZ15" s="46">
        <f t="shared" si="6"/>
        <v>1.260504201680672</v>
      </c>
      <c r="BA15" s="22" t="str">
        <f t="shared" si="11"/>
        <v>HIGH</v>
      </c>
      <c r="BB15" s="22">
        <v>3</v>
      </c>
      <c r="BC15" s="22">
        <f t="shared" si="7"/>
        <v>18</v>
      </c>
      <c r="BD15" s="29" t="str">
        <f t="shared" si="12"/>
        <v>LOW RISK</v>
      </c>
      <c r="BE15" s="47"/>
      <c r="BF15" s="47"/>
      <c r="BG15" s="47"/>
      <c r="BH15" s="47"/>
      <c r="BI15" s="47"/>
      <c r="BJ15" s="47"/>
      <c r="BK15" s="47"/>
      <c r="BL15" s="47"/>
      <c r="BM15" s="47"/>
      <c r="BN15" s="47"/>
      <c r="BO15" s="47"/>
      <c r="BP15" s="47"/>
      <c r="BQ15" s="47"/>
      <c r="BR15" s="48"/>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22"/>
      <c r="KN15" s="22"/>
      <c r="KO15" s="22"/>
      <c r="KP15" s="22"/>
      <c r="KQ15" s="22"/>
      <c r="KR15" s="22"/>
      <c r="KS15" s="22"/>
      <c r="KT15" s="22"/>
      <c r="KU15" s="22"/>
      <c r="KV15" s="22"/>
      <c r="KW15" s="22"/>
      <c r="KX15" s="22"/>
      <c r="KY15" s="22"/>
      <c r="KZ15" s="22"/>
      <c r="LA15" s="22"/>
      <c r="LB15" s="22"/>
      <c r="LC15" s="22"/>
      <c r="LD15" s="22"/>
      <c r="LE15" s="22"/>
      <c r="LF15" s="22"/>
      <c r="LG15" s="22"/>
      <c r="LH15" s="22"/>
      <c r="LI15" s="22"/>
      <c r="LJ15" s="22"/>
      <c r="LK15" s="22"/>
      <c r="LL15" s="22"/>
      <c r="LM15" s="22"/>
      <c r="LN15" s="22"/>
      <c r="LO15" s="22"/>
      <c r="LP15" s="22"/>
      <c r="LQ15" s="22"/>
      <c r="LR15" s="22"/>
      <c r="LS15" s="22"/>
      <c r="LT15" s="22"/>
      <c r="LU15" s="22"/>
      <c r="LV15" s="22"/>
      <c r="LW15" s="22"/>
      <c r="LX15" s="22"/>
      <c r="LY15" s="22"/>
      <c r="LZ15" s="22"/>
      <c r="MA15" s="22"/>
      <c r="MB15" s="22"/>
      <c r="MC15" s="22"/>
      <c r="MD15" s="22"/>
      <c r="ME15" s="22"/>
      <c r="MF15" s="22"/>
      <c r="MG15" s="22"/>
      <c r="MH15" s="22"/>
      <c r="MI15" s="22"/>
      <c r="MJ15" s="22"/>
      <c r="MK15" s="22"/>
      <c r="ML15" s="22"/>
      <c r="MM15" s="22"/>
      <c r="MN15" s="22"/>
      <c r="MO15" s="22"/>
      <c r="MP15" s="22"/>
      <c r="MQ15" s="22"/>
      <c r="MR15" s="22"/>
      <c r="MS15" s="22"/>
      <c r="MT15" s="22"/>
      <c r="MU15" s="22"/>
      <c r="MV15" s="22"/>
      <c r="MW15" s="22"/>
      <c r="MX15" s="22"/>
      <c r="MY15" s="22"/>
      <c r="MZ15" s="22"/>
      <c r="NA15" s="22"/>
      <c r="NB15" s="22"/>
      <c r="NC15" s="22"/>
      <c r="ND15" s="22"/>
      <c r="NE15" s="22"/>
      <c r="NF15" s="22"/>
      <c r="NG15" s="22"/>
      <c r="NH15" s="22"/>
      <c r="NI15" s="22"/>
      <c r="NJ15" s="22"/>
      <c r="NK15" s="22"/>
      <c r="NL15" s="22"/>
      <c r="NM15" s="22"/>
      <c r="NN15" s="22"/>
      <c r="NO15" s="22"/>
      <c r="NP15" s="22"/>
      <c r="NQ15" s="22"/>
      <c r="NR15" s="22"/>
      <c r="NS15" s="22"/>
      <c r="NT15" s="22"/>
      <c r="NU15" s="22"/>
      <c r="NV15" s="22"/>
      <c r="NW15" s="22"/>
      <c r="NX15" s="22"/>
      <c r="NY15" s="22"/>
      <c r="NZ15" s="22"/>
      <c r="OA15" s="22"/>
      <c r="OB15" s="22"/>
      <c r="OC15" s="22"/>
      <c r="OD15" s="22"/>
      <c r="OE15" s="22"/>
      <c r="OF15" s="22"/>
      <c r="OG15" s="22"/>
      <c r="OH15" s="22"/>
      <c r="OI15" s="22"/>
      <c r="OJ15" s="22"/>
      <c r="OK15" s="22"/>
      <c r="OL15" s="22"/>
      <c r="OM15" s="22"/>
      <c r="ON15" s="22"/>
      <c r="OO15" s="22"/>
      <c r="OP15" s="22"/>
      <c r="OQ15" s="22"/>
      <c r="OR15" s="22"/>
      <c r="OS15" s="22"/>
      <c r="OT15" s="22"/>
      <c r="OU15" s="22"/>
      <c r="OV15" s="22"/>
      <c r="OW15" s="22"/>
      <c r="OX15" s="22"/>
      <c r="OY15" s="22"/>
      <c r="OZ15" s="22"/>
      <c r="PA15" s="22"/>
      <c r="PB15" s="22"/>
      <c r="PC15" s="22"/>
      <c r="PD15" s="22"/>
      <c r="PE15" s="22"/>
      <c r="PF15" s="22"/>
      <c r="PG15" s="22"/>
      <c r="PH15" s="22"/>
      <c r="PI15" s="22"/>
      <c r="PJ15" s="22"/>
      <c r="PK15" s="22"/>
      <c r="PL15" s="22"/>
      <c r="PM15" s="22"/>
      <c r="PN15" s="22"/>
      <c r="PO15" s="22"/>
      <c r="PP15" s="22"/>
      <c r="PQ15" s="22"/>
      <c r="PR15" s="22"/>
      <c r="PS15" s="22"/>
      <c r="PT15" s="22"/>
      <c r="PU15" s="22"/>
      <c r="PV15" s="22"/>
      <c r="PW15" s="22"/>
      <c r="PX15" s="22"/>
      <c r="PY15" s="22"/>
      <c r="PZ15" s="22"/>
      <c r="QA15" s="22"/>
      <c r="QB15" s="22"/>
      <c r="QC15" s="22"/>
      <c r="QD15" s="22"/>
      <c r="QE15" s="22"/>
      <c r="QF15" s="22"/>
      <c r="QG15" s="22"/>
      <c r="QH15" s="22"/>
      <c r="QI15" s="22"/>
      <c r="QJ15" s="22"/>
      <c r="QK15" s="22"/>
      <c r="QL15" s="22"/>
      <c r="QM15" s="22"/>
      <c r="QN15" s="22"/>
      <c r="QO15" s="22"/>
      <c r="QP15" s="22"/>
      <c r="QQ15" s="22"/>
      <c r="QR15" s="22"/>
      <c r="QS15" s="22"/>
      <c r="QT15" s="22"/>
      <c r="QU15" s="22"/>
      <c r="QV15" s="22"/>
      <c r="QW15" s="22"/>
      <c r="QX15" s="22"/>
      <c r="QY15" s="22"/>
      <c r="QZ15" s="22"/>
      <c r="RA15" s="22"/>
      <c r="RB15" s="22"/>
      <c r="RC15" s="22"/>
      <c r="RD15" s="22"/>
      <c r="RE15" s="22"/>
      <c r="RF15" s="22"/>
      <c r="RG15" s="22"/>
      <c r="RH15" s="22"/>
      <c r="RI15" s="22"/>
      <c r="RJ15" s="22"/>
      <c r="RK15" s="22"/>
      <c r="RL15" s="22"/>
      <c r="RM15" s="22"/>
      <c r="RN15" s="22"/>
      <c r="RO15" s="22"/>
      <c r="RP15" s="22"/>
      <c r="RQ15" s="22"/>
      <c r="RR15" s="22"/>
      <c r="RS15" s="22"/>
      <c r="RT15" s="22"/>
      <c r="RU15" s="22"/>
      <c r="RV15" s="22"/>
      <c r="RW15" s="22"/>
      <c r="RX15" s="22"/>
      <c r="RY15" s="22"/>
      <c r="RZ15" s="22"/>
      <c r="SA15" s="22"/>
      <c r="SB15" s="22"/>
      <c r="SC15" s="22"/>
      <c r="SD15" s="22"/>
      <c r="SE15" s="22"/>
      <c r="SF15" s="22"/>
      <c r="SG15" s="22"/>
      <c r="SH15" s="22"/>
      <c r="SI15" s="22"/>
      <c r="SJ15" s="22"/>
      <c r="SK15" s="22"/>
      <c r="SL15" s="22"/>
      <c r="SM15" s="22"/>
      <c r="SN15" s="22"/>
      <c r="SO15" s="22"/>
      <c r="SP15" s="22"/>
      <c r="SQ15" s="22"/>
      <c r="SR15" s="22"/>
      <c r="SS15" s="22"/>
      <c r="ST15" s="22"/>
      <c r="SU15" s="22"/>
      <c r="SV15" s="22"/>
      <c r="SW15" s="22"/>
      <c r="SX15" s="22"/>
      <c r="SY15" s="22"/>
      <c r="SZ15" s="22"/>
      <c r="TA15" s="22"/>
      <c r="TB15" s="22"/>
      <c r="TC15" s="22"/>
      <c r="TD15" s="22"/>
      <c r="TE15" s="22"/>
      <c r="TF15" s="22"/>
      <c r="TG15" s="22"/>
      <c r="TH15" s="22"/>
      <c r="TI15" s="22"/>
      <c r="TJ15" s="22"/>
      <c r="TK15" s="22"/>
      <c r="TL15" s="22"/>
      <c r="TM15" s="22"/>
      <c r="TN15" s="22"/>
      <c r="TO15" s="22"/>
      <c r="TP15" s="22"/>
      <c r="TQ15" s="22"/>
      <c r="TR15" s="22"/>
      <c r="TS15" s="22"/>
      <c r="TT15" s="22"/>
      <c r="TU15" s="22"/>
      <c r="TV15" s="22"/>
      <c r="TW15" s="22"/>
      <c r="TX15" s="22"/>
      <c r="TY15" s="22"/>
      <c r="TZ15" s="22"/>
      <c r="UA15" s="22"/>
      <c r="UB15" s="22"/>
      <c r="UC15" s="22"/>
      <c r="UD15" s="22"/>
      <c r="UE15" s="22"/>
      <c r="UF15" s="22"/>
      <c r="UG15" s="22"/>
      <c r="UH15" s="22"/>
      <c r="UI15" s="22"/>
      <c r="UJ15" s="22"/>
      <c r="UK15" s="22"/>
      <c r="UL15" s="22"/>
      <c r="UM15" s="22"/>
      <c r="UN15" s="22"/>
      <c r="UO15" s="22"/>
      <c r="UP15" s="22"/>
      <c r="UQ15" s="22"/>
      <c r="UR15" s="22"/>
      <c r="US15" s="22"/>
      <c r="UT15" s="22"/>
      <c r="UU15" s="22"/>
      <c r="UV15" s="22"/>
      <c r="UW15" s="22"/>
      <c r="UX15" s="22"/>
      <c r="UY15" s="22"/>
      <c r="UZ15" s="22"/>
      <c r="VA15" s="22"/>
      <c r="VB15" s="22"/>
      <c r="VC15" s="22"/>
      <c r="VD15" s="22"/>
      <c r="VE15" s="22"/>
      <c r="VF15" s="22"/>
      <c r="VG15" s="22"/>
      <c r="VH15" s="22"/>
      <c r="VI15" s="22"/>
      <c r="VJ15" s="22"/>
      <c r="VK15" s="22"/>
      <c r="VL15" s="22"/>
      <c r="VM15" s="22"/>
      <c r="VN15" s="22"/>
      <c r="VO15" s="22"/>
      <c r="VP15" s="22"/>
      <c r="VQ15" s="22"/>
      <c r="VR15" s="22"/>
      <c r="VS15" s="22"/>
      <c r="VT15" s="22"/>
      <c r="VU15" s="22"/>
      <c r="VV15" s="22"/>
      <c r="VW15" s="22"/>
      <c r="VX15" s="22"/>
      <c r="VY15" s="22"/>
      <c r="VZ15" s="22"/>
      <c r="WA15" s="22"/>
      <c r="WB15" s="22"/>
      <c r="WC15" s="22"/>
      <c r="WD15" s="22"/>
      <c r="WE15" s="22"/>
      <c r="WF15" s="22"/>
      <c r="WG15" s="22"/>
      <c r="WH15" s="22"/>
      <c r="WI15" s="22"/>
      <c r="WJ15" s="22"/>
      <c r="WK15" s="22"/>
      <c r="WL15" s="22"/>
      <c r="WM15" s="22"/>
      <c r="WN15" s="22"/>
      <c r="WO15" s="22"/>
      <c r="WP15" s="22"/>
      <c r="WQ15" s="22"/>
      <c r="WR15" s="22"/>
      <c r="WS15" s="22"/>
      <c r="WT15" s="22"/>
      <c r="WU15" s="22"/>
      <c r="WV15" s="22"/>
      <c r="WW15" s="22"/>
      <c r="WX15" s="22"/>
      <c r="WY15" s="22"/>
      <c r="WZ15" s="22"/>
      <c r="XA15" s="22"/>
      <c r="XB15" s="22"/>
      <c r="XC15" s="22"/>
      <c r="XD15" s="22"/>
      <c r="XE15" s="22"/>
      <c r="XF15" s="22"/>
      <c r="XG15" s="22"/>
      <c r="XH15" s="22"/>
      <c r="XI15" s="22"/>
      <c r="XJ15" s="22"/>
      <c r="XK15" s="22"/>
      <c r="XL15" s="22"/>
      <c r="XM15" s="22"/>
      <c r="XN15" s="22"/>
      <c r="XO15" s="22"/>
      <c r="XP15" s="22"/>
      <c r="XQ15" s="22"/>
      <c r="XR15" s="22"/>
      <c r="XS15" s="22"/>
      <c r="XT15" s="22"/>
      <c r="XU15" s="22"/>
      <c r="XV15" s="22"/>
      <c r="XW15" s="22"/>
      <c r="XX15" s="22"/>
      <c r="XY15" s="22"/>
      <c r="XZ15" s="22"/>
      <c r="YA15" s="22"/>
      <c r="YB15" s="22"/>
      <c r="YC15" s="22"/>
      <c r="YD15" s="22"/>
      <c r="YE15" s="22"/>
      <c r="YF15" s="22"/>
      <c r="YG15" s="22"/>
      <c r="YH15" s="22"/>
      <c r="YI15" s="22"/>
      <c r="YJ15" s="22"/>
      <c r="YK15" s="22"/>
      <c r="YL15" s="22"/>
      <c r="YM15" s="22"/>
      <c r="YN15" s="22"/>
      <c r="YO15" s="22"/>
      <c r="YP15" s="22"/>
      <c r="YQ15" s="22"/>
      <c r="YR15" s="22"/>
      <c r="YS15" s="22"/>
      <c r="YT15" s="22"/>
      <c r="YU15" s="22"/>
      <c r="YV15" s="22"/>
      <c r="YW15" s="22"/>
      <c r="YX15" s="22"/>
      <c r="YY15" s="22"/>
      <c r="YZ15" s="22"/>
      <c r="ZA15" s="22"/>
      <c r="ZB15" s="22"/>
      <c r="ZC15" s="22"/>
      <c r="ZD15" s="22"/>
      <c r="ZE15" s="22"/>
      <c r="ZF15" s="22"/>
      <c r="ZG15" s="22"/>
      <c r="ZH15" s="22"/>
      <c r="ZI15" s="22"/>
      <c r="ZJ15" s="22"/>
      <c r="ZK15" s="22"/>
      <c r="ZL15" s="22"/>
      <c r="ZM15" s="22"/>
      <c r="ZN15" s="22"/>
      <c r="ZO15" s="22"/>
      <c r="ZP15" s="22"/>
      <c r="ZQ15" s="22"/>
      <c r="ZR15" s="22"/>
      <c r="ZS15" s="22"/>
      <c r="ZT15" s="22"/>
      <c r="ZU15" s="22"/>
      <c r="ZV15" s="22"/>
      <c r="ZW15" s="22"/>
      <c r="ZX15" s="22"/>
      <c r="ZY15" s="22"/>
      <c r="ZZ15" s="22"/>
      <c r="AAA15" s="22"/>
      <c r="AAB15" s="22"/>
      <c r="AAC15" s="22"/>
      <c r="AAD15" s="22"/>
      <c r="AAE15" s="22"/>
      <c r="AAF15" s="22"/>
    </row>
    <row r="16" spans="1:708" ht="47.25" customHeight="1">
      <c r="A16" s="22"/>
      <c r="B16" s="23" t="s">
        <v>72</v>
      </c>
      <c r="C16" s="23">
        <v>6</v>
      </c>
      <c r="D16" s="22"/>
      <c r="E16" s="22" t="s">
        <v>81</v>
      </c>
      <c r="F16" s="22" t="s">
        <v>101</v>
      </c>
      <c r="G16" s="24">
        <v>279.12700000000001</v>
      </c>
      <c r="H16" s="25">
        <v>1823</v>
      </c>
      <c r="I16" s="26">
        <f t="shared" si="0"/>
        <v>6.5310772515736559</v>
      </c>
      <c r="J16" s="24">
        <v>279.12700000000001</v>
      </c>
      <c r="K16" s="27">
        <v>1823</v>
      </c>
      <c r="L16" s="28">
        <f t="shared" si="1"/>
        <v>1</v>
      </c>
      <c r="M16" s="23">
        <v>5</v>
      </c>
      <c r="N16" s="29"/>
      <c r="O16" s="30">
        <v>0</v>
      </c>
      <c r="P16" s="23">
        <v>1</v>
      </c>
      <c r="Q16" s="23">
        <v>143</v>
      </c>
      <c r="R16" s="23">
        <v>42</v>
      </c>
      <c r="S16" s="31">
        <f t="shared" si="13"/>
        <v>0.2937062937062937</v>
      </c>
      <c r="T16" s="23">
        <v>3</v>
      </c>
      <c r="U16" s="23">
        <v>408</v>
      </c>
      <c r="V16" s="32">
        <f t="shared" si="2"/>
        <v>0.2238069116840373</v>
      </c>
      <c r="W16" s="23">
        <v>3</v>
      </c>
      <c r="X16" s="22">
        <v>171</v>
      </c>
      <c r="Y16" s="34">
        <f t="shared" si="3"/>
        <v>9.3801426220515627E-2</v>
      </c>
      <c r="Z16" s="23">
        <v>2</v>
      </c>
      <c r="AA16" s="35">
        <v>24</v>
      </c>
      <c r="AB16" s="36">
        <f t="shared" si="4"/>
        <v>1.3165112452002194E-2</v>
      </c>
      <c r="AC16" s="23">
        <v>1</v>
      </c>
      <c r="AD16" s="37">
        <v>0.55000000000000004</v>
      </c>
      <c r="AE16" s="23">
        <v>5</v>
      </c>
      <c r="AF16" s="38">
        <v>5.0000000000000001E-3</v>
      </c>
      <c r="AG16" s="23">
        <v>1</v>
      </c>
      <c r="AH16" s="23">
        <f t="shared" si="8"/>
        <v>2.2857142857142856</v>
      </c>
      <c r="AI16" s="22"/>
      <c r="AJ16" s="22">
        <f t="shared" si="5"/>
        <v>3.6428571428571428</v>
      </c>
      <c r="AK16" s="29" t="str">
        <f t="shared" si="9"/>
        <v>HIGH</v>
      </c>
      <c r="AL16" s="40" t="s">
        <v>75</v>
      </c>
      <c r="AM16" s="41">
        <v>2</v>
      </c>
      <c r="AN16" s="42" t="s">
        <v>76</v>
      </c>
      <c r="AO16" s="43">
        <v>2</v>
      </c>
      <c r="AP16" s="40" t="s">
        <v>102</v>
      </c>
      <c r="AQ16" s="43">
        <v>3</v>
      </c>
      <c r="AR16" s="40" t="s">
        <v>78</v>
      </c>
      <c r="AS16" s="41">
        <v>3</v>
      </c>
      <c r="AT16" s="40" t="s">
        <v>79</v>
      </c>
      <c r="AU16" s="41">
        <v>4</v>
      </c>
      <c r="AV16" s="44" t="s">
        <v>80</v>
      </c>
      <c r="AW16" s="45">
        <v>4</v>
      </c>
      <c r="AX16" s="22">
        <f t="shared" si="10"/>
        <v>3</v>
      </c>
      <c r="AY16" s="22"/>
      <c r="AZ16" s="46">
        <f t="shared" si="6"/>
        <v>1.2142857142857142</v>
      </c>
      <c r="BA16" s="22" t="str">
        <f t="shared" si="11"/>
        <v>HIGH</v>
      </c>
      <c r="BB16" s="22">
        <v>3</v>
      </c>
      <c r="BC16" s="22">
        <f t="shared" si="7"/>
        <v>18</v>
      </c>
      <c r="BD16" s="29" t="str">
        <f t="shared" si="12"/>
        <v>LOW RISK</v>
      </c>
      <c r="BE16" s="47"/>
      <c r="BF16" s="47"/>
      <c r="BG16" s="47"/>
      <c r="BH16" s="47"/>
      <c r="BI16" s="47"/>
      <c r="BJ16" s="47"/>
      <c r="BK16" s="47"/>
      <c r="BL16" s="47"/>
      <c r="BM16" s="47"/>
      <c r="BN16" s="47"/>
      <c r="BO16" s="47"/>
      <c r="BP16" s="47"/>
      <c r="BQ16" s="47"/>
      <c r="BR16" s="48"/>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c r="KI16" s="22"/>
      <c r="KJ16" s="22"/>
      <c r="KK16" s="22"/>
      <c r="KL16" s="22"/>
      <c r="KM16" s="22"/>
      <c r="KN16" s="22"/>
      <c r="KO16" s="22"/>
      <c r="KP16" s="22"/>
      <c r="KQ16" s="22"/>
      <c r="KR16" s="22"/>
      <c r="KS16" s="22"/>
      <c r="KT16" s="22"/>
      <c r="KU16" s="22"/>
      <c r="KV16" s="22"/>
      <c r="KW16" s="22"/>
      <c r="KX16" s="22"/>
      <c r="KY16" s="22"/>
      <c r="KZ16" s="22"/>
      <c r="LA16" s="22"/>
      <c r="LB16" s="22"/>
      <c r="LC16" s="22"/>
      <c r="LD16" s="22"/>
      <c r="LE16" s="22"/>
      <c r="LF16" s="22"/>
      <c r="LG16" s="22"/>
      <c r="LH16" s="22"/>
      <c r="LI16" s="22"/>
      <c r="LJ16" s="22"/>
      <c r="LK16" s="22"/>
      <c r="LL16" s="22"/>
      <c r="LM16" s="22"/>
      <c r="LN16" s="22"/>
      <c r="LO16" s="22"/>
      <c r="LP16" s="22"/>
      <c r="LQ16" s="22"/>
      <c r="LR16" s="22"/>
      <c r="LS16" s="22"/>
      <c r="LT16" s="22"/>
      <c r="LU16" s="22"/>
      <c r="LV16" s="22"/>
      <c r="LW16" s="22"/>
      <c r="LX16" s="22"/>
      <c r="LY16" s="22"/>
      <c r="LZ16" s="22"/>
      <c r="MA16" s="22"/>
      <c r="MB16" s="22"/>
      <c r="MC16" s="22"/>
      <c r="MD16" s="22"/>
      <c r="ME16" s="22"/>
      <c r="MF16" s="22"/>
      <c r="MG16" s="22"/>
      <c r="MH16" s="22"/>
      <c r="MI16" s="22"/>
      <c r="MJ16" s="22"/>
      <c r="MK16" s="22"/>
      <c r="ML16" s="22"/>
      <c r="MM16" s="22"/>
      <c r="MN16" s="22"/>
      <c r="MO16" s="22"/>
      <c r="MP16" s="22"/>
      <c r="MQ16" s="22"/>
      <c r="MR16" s="22"/>
      <c r="MS16" s="22"/>
      <c r="MT16" s="22"/>
      <c r="MU16" s="22"/>
      <c r="MV16" s="22"/>
      <c r="MW16" s="22"/>
      <c r="MX16" s="22"/>
      <c r="MY16" s="22"/>
      <c r="MZ16" s="22"/>
      <c r="NA16" s="22"/>
      <c r="NB16" s="22"/>
      <c r="NC16" s="22"/>
      <c r="ND16" s="22"/>
      <c r="NE16" s="22"/>
      <c r="NF16" s="22"/>
      <c r="NG16" s="22"/>
      <c r="NH16" s="22"/>
      <c r="NI16" s="22"/>
      <c r="NJ16" s="22"/>
      <c r="NK16" s="22"/>
      <c r="NL16" s="22"/>
      <c r="NM16" s="22"/>
      <c r="NN16" s="22"/>
      <c r="NO16" s="22"/>
      <c r="NP16" s="22"/>
      <c r="NQ16" s="22"/>
      <c r="NR16" s="22"/>
      <c r="NS16" s="22"/>
      <c r="NT16" s="22"/>
      <c r="NU16" s="22"/>
      <c r="NV16" s="22"/>
      <c r="NW16" s="22"/>
      <c r="NX16" s="22"/>
      <c r="NY16" s="22"/>
      <c r="NZ16" s="22"/>
      <c r="OA16" s="22"/>
      <c r="OB16" s="22"/>
      <c r="OC16" s="22"/>
      <c r="OD16" s="22"/>
      <c r="OE16" s="22"/>
      <c r="OF16" s="22"/>
      <c r="OG16" s="22"/>
      <c r="OH16" s="22"/>
      <c r="OI16" s="22"/>
      <c r="OJ16" s="22"/>
      <c r="OK16" s="22"/>
      <c r="OL16" s="22"/>
      <c r="OM16" s="22"/>
      <c r="ON16" s="22"/>
      <c r="OO16" s="22"/>
      <c r="OP16" s="22"/>
      <c r="OQ16" s="22"/>
      <c r="OR16" s="22"/>
      <c r="OS16" s="22"/>
      <c r="OT16" s="22"/>
      <c r="OU16" s="22"/>
      <c r="OV16" s="22"/>
      <c r="OW16" s="22"/>
      <c r="OX16" s="22"/>
      <c r="OY16" s="22"/>
      <c r="OZ16" s="22"/>
      <c r="PA16" s="22"/>
      <c r="PB16" s="22"/>
      <c r="PC16" s="22"/>
      <c r="PD16" s="22"/>
      <c r="PE16" s="22"/>
      <c r="PF16" s="22"/>
      <c r="PG16" s="22"/>
      <c r="PH16" s="22"/>
      <c r="PI16" s="22"/>
      <c r="PJ16" s="22"/>
      <c r="PK16" s="22"/>
      <c r="PL16" s="22"/>
      <c r="PM16" s="22"/>
      <c r="PN16" s="22"/>
      <c r="PO16" s="22"/>
      <c r="PP16" s="22"/>
      <c r="PQ16" s="22"/>
      <c r="PR16" s="22"/>
      <c r="PS16" s="22"/>
      <c r="PT16" s="22"/>
      <c r="PU16" s="22"/>
      <c r="PV16" s="22"/>
      <c r="PW16" s="22"/>
      <c r="PX16" s="22"/>
      <c r="PY16" s="22"/>
      <c r="PZ16" s="22"/>
      <c r="QA16" s="22"/>
      <c r="QB16" s="22"/>
      <c r="QC16" s="22"/>
      <c r="QD16" s="22"/>
      <c r="QE16" s="22"/>
      <c r="QF16" s="22"/>
      <c r="QG16" s="22"/>
      <c r="QH16" s="22"/>
      <c r="QI16" s="22"/>
      <c r="QJ16" s="22"/>
      <c r="QK16" s="22"/>
      <c r="QL16" s="22"/>
      <c r="QM16" s="22"/>
      <c r="QN16" s="22"/>
      <c r="QO16" s="22"/>
      <c r="QP16" s="22"/>
      <c r="QQ16" s="22"/>
      <c r="QR16" s="22"/>
      <c r="QS16" s="22"/>
      <c r="QT16" s="22"/>
      <c r="QU16" s="22"/>
      <c r="QV16" s="22"/>
      <c r="QW16" s="22"/>
      <c r="QX16" s="22"/>
      <c r="QY16" s="22"/>
      <c r="QZ16" s="22"/>
      <c r="RA16" s="22"/>
      <c r="RB16" s="22"/>
      <c r="RC16" s="22"/>
      <c r="RD16" s="22"/>
      <c r="RE16" s="22"/>
      <c r="RF16" s="22"/>
      <c r="RG16" s="22"/>
      <c r="RH16" s="22"/>
      <c r="RI16" s="22"/>
      <c r="RJ16" s="22"/>
      <c r="RK16" s="22"/>
      <c r="RL16" s="22"/>
      <c r="RM16" s="22"/>
      <c r="RN16" s="22"/>
      <c r="RO16" s="22"/>
      <c r="RP16" s="22"/>
      <c r="RQ16" s="22"/>
      <c r="RR16" s="22"/>
      <c r="RS16" s="22"/>
      <c r="RT16" s="22"/>
      <c r="RU16" s="22"/>
      <c r="RV16" s="22"/>
      <c r="RW16" s="22"/>
      <c r="RX16" s="22"/>
      <c r="RY16" s="22"/>
      <c r="RZ16" s="22"/>
      <c r="SA16" s="22"/>
      <c r="SB16" s="22"/>
      <c r="SC16" s="22"/>
      <c r="SD16" s="22"/>
      <c r="SE16" s="22"/>
      <c r="SF16" s="22"/>
      <c r="SG16" s="22"/>
      <c r="SH16" s="22"/>
      <c r="SI16" s="22"/>
      <c r="SJ16" s="22"/>
      <c r="SK16" s="22"/>
      <c r="SL16" s="22"/>
      <c r="SM16" s="22"/>
      <c r="SN16" s="22"/>
      <c r="SO16" s="22"/>
      <c r="SP16" s="22"/>
      <c r="SQ16" s="22"/>
      <c r="SR16" s="22"/>
      <c r="SS16" s="22"/>
      <c r="ST16" s="22"/>
      <c r="SU16" s="22"/>
      <c r="SV16" s="22"/>
      <c r="SW16" s="22"/>
      <c r="SX16" s="22"/>
      <c r="SY16" s="22"/>
      <c r="SZ16" s="22"/>
      <c r="TA16" s="22"/>
      <c r="TB16" s="22"/>
      <c r="TC16" s="22"/>
      <c r="TD16" s="22"/>
      <c r="TE16" s="22"/>
      <c r="TF16" s="22"/>
      <c r="TG16" s="22"/>
      <c r="TH16" s="22"/>
      <c r="TI16" s="22"/>
      <c r="TJ16" s="22"/>
      <c r="TK16" s="22"/>
      <c r="TL16" s="22"/>
      <c r="TM16" s="22"/>
      <c r="TN16" s="22"/>
      <c r="TO16" s="22"/>
      <c r="TP16" s="22"/>
      <c r="TQ16" s="22"/>
      <c r="TR16" s="22"/>
      <c r="TS16" s="22"/>
      <c r="TT16" s="22"/>
      <c r="TU16" s="22"/>
      <c r="TV16" s="22"/>
      <c r="TW16" s="22"/>
      <c r="TX16" s="22"/>
      <c r="TY16" s="22"/>
      <c r="TZ16" s="22"/>
      <c r="UA16" s="22"/>
      <c r="UB16" s="22"/>
      <c r="UC16" s="22"/>
      <c r="UD16" s="22"/>
      <c r="UE16" s="22"/>
      <c r="UF16" s="22"/>
      <c r="UG16" s="22"/>
      <c r="UH16" s="22"/>
      <c r="UI16" s="22"/>
      <c r="UJ16" s="22"/>
      <c r="UK16" s="22"/>
      <c r="UL16" s="22"/>
      <c r="UM16" s="22"/>
      <c r="UN16" s="22"/>
      <c r="UO16" s="22"/>
      <c r="UP16" s="22"/>
      <c r="UQ16" s="22"/>
      <c r="UR16" s="22"/>
      <c r="US16" s="22"/>
      <c r="UT16" s="22"/>
      <c r="UU16" s="22"/>
      <c r="UV16" s="22"/>
      <c r="UW16" s="22"/>
      <c r="UX16" s="22"/>
      <c r="UY16" s="22"/>
      <c r="UZ16" s="22"/>
      <c r="VA16" s="22"/>
      <c r="VB16" s="22"/>
      <c r="VC16" s="22"/>
      <c r="VD16" s="22"/>
      <c r="VE16" s="22"/>
      <c r="VF16" s="22"/>
      <c r="VG16" s="22"/>
      <c r="VH16" s="22"/>
      <c r="VI16" s="22"/>
      <c r="VJ16" s="22"/>
      <c r="VK16" s="22"/>
      <c r="VL16" s="22"/>
      <c r="VM16" s="22"/>
      <c r="VN16" s="22"/>
      <c r="VO16" s="22"/>
      <c r="VP16" s="22"/>
      <c r="VQ16" s="22"/>
      <c r="VR16" s="22"/>
      <c r="VS16" s="22"/>
      <c r="VT16" s="22"/>
      <c r="VU16" s="22"/>
      <c r="VV16" s="22"/>
      <c r="VW16" s="22"/>
      <c r="VX16" s="22"/>
      <c r="VY16" s="22"/>
      <c r="VZ16" s="22"/>
      <c r="WA16" s="22"/>
      <c r="WB16" s="22"/>
      <c r="WC16" s="22"/>
      <c r="WD16" s="22"/>
      <c r="WE16" s="22"/>
      <c r="WF16" s="22"/>
      <c r="WG16" s="22"/>
      <c r="WH16" s="22"/>
      <c r="WI16" s="22"/>
      <c r="WJ16" s="22"/>
      <c r="WK16" s="22"/>
      <c r="WL16" s="22"/>
      <c r="WM16" s="22"/>
      <c r="WN16" s="22"/>
      <c r="WO16" s="22"/>
      <c r="WP16" s="22"/>
      <c r="WQ16" s="22"/>
      <c r="WR16" s="22"/>
      <c r="WS16" s="22"/>
      <c r="WT16" s="22"/>
      <c r="WU16" s="22"/>
      <c r="WV16" s="22"/>
      <c r="WW16" s="22"/>
      <c r="WX16" s="22"/>
      <c r="WY16" s="22"/>
      <c r="WZ16" s="22"/>
      <c r="XA16" s="22"/>
      <c r="XB16" s="22"/>
      <c r="XC16" s="22"/>
      <c r="XD16" s="22"/>
      <c r="XE16" s="22"/>
      <c r="XF16" s="22"/>
      <c r="XG16" s="22"/>
      <c r="XH16" s="22"/>
      <c r="XI16" s="22"/>
      <c r="XJ16" s="22"/>
      <c r="XK16" s="22"/>
      <c r="XL16" s="22"/>
      <c r="XM16" s="22"/>
      <c r="XN16" s="22"/>
      <c r="XO16" s="22"/>
      <c r="XP16" s="22"/>
      <c r="XQ16" s="22"/>
      <c r="XR16" s="22"/>
      <c r="XS16" s="22"/>
      <c r="XT16" s="22"/>
      <c r="XU16" s="22"/>
      <c r="XV16" s="22"/>
      <c r="XW16" s="22"/>
      <c r="XX16" s="22"/>
      <c r="XY16" s="22"/>
      <c r="XZ16" s="22"/>
      <c r="YA16" s="22"/>
      <c r="YB16" s="22"/>
      <c r="YC16" s="22"/>
      <c r="YD16" s="22"/>
      <c r="YE16" s="22"/>
      <c r="YF16" s="22"/>
      <c r="YG16" s="22"/>
      <c r="YH16" s="22"/>
      <c r="YI16" s="22"/>
      <c r="YJ16" s="22"/>
      <c r="YK16" s="22"/>
      <c r="YL16" s="22"/>
      <c r="YM16" s="22"/>
      <c r="YN16" s="22"/>
      <c r="YO16" s="22"/>
      <c r="YP16" s="22"/>
      <c r="YQ16" s="22"/>
      <c r="YR16" s="22"/>
      <c r="YS16" s="22"/>
      <c r="YT16" s="22"/>
      <c r="YU16" s="22"/>
      <c r="YV16" s="22"/>
      <c r="YW16" s="22"/>
      <c r="YX16" s="22"/>
      <c r="YY16" s="22"/>
      <c r="YZ16" s="22"/>
      <c r="ZA16" s="22"/>
      <c r="ZB16" s="22"/>
      <c r="ZC16" s="22"/>
      <c r="ZD16" s="22"/>
      <c r="ZE16" s="22"/>
      <c r="ZF16" s="22"/>
      <c r="ZG16" s="22"/>
      <c r="ZH16" s="22"/>
      <c r="ZI16" s="22"/>
      <c r="ZJ16" s="22"/>
      <c r="ZK16" s="22"/>
      <c r="ZL16" s="22"/>
      <c r="ZM16" s="22"/>
      <c r="ZN16" s="22"/>
      <c r="ZO16" s="22"/>
      <c r="ZP16" s="22"/>
      <c r="ZQ16" s="22"/>
      <c r="ZR16" s="22"/>
      <c r="ZS16" s="22"/>
      <c r="ZT16" s="22"/>
      <c r="ZU16" s="22"/>
      <c r="ZV16" s="22"/>
      <c r="ZW16" s="22"/>
      <c r="ZX16" s="22"/>
      <c r="ZY16" s="22"/>
      <c r="ZZ16" s="22"/>
      <c r="AAA16" s="22"/>
      <c r="AAB16" s="22"/>
      <c r="AAC16" s="22"/>
      <c r="AAD16" s="22"/>
      <c r="AAE16" s="22"/>
      <c r="AAF16" s="22"/>
    </row>
    <row r="17" spans="1:708" ht="47.25" customHeight="1">
      <c r="A17" s="22"/>
      <c r="B17" s="23" t="s">
        <v>72</v>
      </c>
      <c r="C17" s="23">
        <v>6</v>
      </c>
      <c r="D17" s="22"/>
      <c r="E17" s="22" t="s">
        <v>73</v>
      </c>
      <c r="F17" s="22" t="s">
        <v>103</v>
      </c>
      <c r="G17" s="24">
        <v>102.758</v>
      </c>
      <c r="H17" s="25">
        <v>4921</v>
      </c>
      <c r="I17" s="26">
        <f t="shared" si="0"/>
        <v>47.889215438214059</v>
      </c>
      <c r="J17" s="24">
        <v>102.758</v>
      </c>
      <c r="K17" s="27">
        <v>4920.99</v>
      </c>
      <c r="L17" s="28">
        <f t="shared" si="1"/>
        <v>0.99999796789270468</v>
      </c>
      <c r="M17" s="23">
        <v>5</v>
      </c>
      <c r="N17" s="29"/>
      <c r="O17" s="30">
        <v>4.3381535038932144</v>
      </c>
      <c r="P17" s="23">
        <v>1</v>
      </c>
      <c r="Q17" s="23">
        <v>316</v>
      </c>
      <c r="R17" s="23">
        <v>96</v>
      </c>
      <c r="S17" s="31">
        <f t="shared" si="13"/>
        <v>0.30379746835443039</v>
      </c>
      <c r="T17" s="23">
        <v>4</v>
      </c>
      <c r="U17" s="23">
        <v>924</v>
      </c>
      <c r="V17" s="32">
        <f t="shared" si="2"/>
        <v>0.18776671408250356</v>
      </c>
      <c r="W17" s="23">
        <v>2</v>
      </c>
      <c r="X17" s="22">
        <v>194</v>
      </c>
      <c r="Y17" s="34">
        <f t="shared" si="3"/>
        <v>3.9422881528144688E-2</v>
      </c>
      <c r="Z17" s="23">
        <v>1</v>
      </c>
      <c r="AA17" s="35">
        <v>57</v>
      </c>
      <c r="AB17" s="36">
        <f t="shared" si="4"/>
        <v>1.1583011583011582E-2</v>
      </c>
      <c r="AC17" s="23">
        <v>1</v>
      </c>
      <c r="AD17" s="37">
        <v>0.65</v>
      </c>
      <c r="AE17" s="23">
        <v>5</v>
      </c>
      <c r="AF17" s="38">
        <v>5.0000000000000001E-3</v>
      </c>
      <c r="AG17" s="23">
        <v>1</v>
      </c>
      <c r="AH17" s="23">
        <f t="shared" si="8"/>
        <v>2.1428571428571428</v>
      </c>
      <c r="AI17" s="22"/>
      <c r="AJ17" s="22">
        <f t="shared" si="5"/>
        <v>3.5714285714285712</v>
      </c>
      <c r="AK17" s="29" t="str">
        <f t="shared" si="9"/>
        <v>HIGH</v>
      </c>
      <c r="AL17" s="40" t="s">
        <v>75</v>
      </c>
      <c r="AM17" s="41">
        <v>2</v>
      </c>
      <c r="AN17" s="42" t="s">
        <v>76</v>
      </c>
      <c r="AO17" s="43">
        <v>2</v>
      </c>
      <c r="AP17" s="40" t="s">
        <v>104</v>
      </c>
      <c r="AQ17" s="43">
        <v>3</v>
      </c>
      <c r="AR17" s="40" t="s">
        <v>78</v>
      </c>
      <c r="AS17" s="41">
        <v>3</v>
      </c>
      <c r="AT17" s="40" t="s">
        <v>79</v>
      </c>
      <c r="AU17" s="41">
        <v>4</v>
      </c>
      <c r="AV17" s="44" t="s">
        <v>80</v>
      </c>
      <c r="AW17" s="45">
        <v>4</v>
      </c>
      <c r="AX17" s="22">
        <f t="shared" si="10"/>
        <v>3</v>
      </c>
      <c r="AY17" s="22"/>
      <c r="AZ17" s="46">
        <f t="shared" si="6"/>
        <v>1.1904761904761905</v>
      </c>
      <c r="BA17" s="22" t="str">
        <f t="shared" si="11"/>
        <v>HIGH</v>
      </c>
      <c r="BB17" s="22">
        <v>3</v>
      </c>
      <c r="BC17" s="22">
        <f t="shared" si="7"/>
        <v>18</v>
      </c>
      <c r="BD17" s="29" t="str">
        <f t="shared" si="12"/>
        <v>LOW RISK</v>
      </c>
      <c r="BE17" s="47"/>
      <c r="BF17" s="47"/>
      <c r="BG17" s="47"/>
      <c r="BH17" s="47"/>
      <c r="BI17" s="47"/>
      <c r="BJ17" s="47"/>
      <c r="BK17" s="47"/>
      <c r="BL17" s="47"/>
      <c r="BM17" s="47"/>
      <c r="BN17" s="47"/>
      <c r="BO17" s="47"/>
      <c r="BP17" s="47"/>
      <c r="BQ17" s="47"/>
      <c r="BR17" s="48"/>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c r="IW17" s="22"/>
      <c r="IX17" s="22"/>
      <c r="IY17" s="22"/>
      <c r="IZ17" s="22"/>
      <c r="JA17" s="22"/>
      <c r="JB17" s="22"/>
      <c r="JC17" s="22"/>
      <c r="JD17" s="22"/>
      <c r="JE17" s="22"/>
      <c r="JF17" s="22"/>
      <c r="JG17" s="22"/>
      <c r="JH17" s="22"/>
      <c r="JI17" s="22"/>
      <c r="JJ17" s="22"/>
      <c r="JK17" s="22"/>
      <c r="JL17" s="22"/>
      <c r="JM17" s="22"/>
      <c r="JN17" s="22"/>
      <c r="JO17" s="22"/>
      <c r="JP17" s="22"/>
      <c r="JQ17" s="22"/>
      <c r="JR17" s="22"/>
      <c r="JS17" s="22"/>
      <c r="JT17" s="22"/>
      <c r="JU17" s="22"/>
      <c r="JV17" s="22"/>
      <c r="JW17" s="22"/>
      <c r="JX17" s="22"/>
      <c r="JY17" s="22"/>
      <c r="JZ17" s="22"/>
      <c r="KA17" s="22"/>
      <c r="KB17" s="22"/>
      <c r="KC17" s="22"/>
      <c r="KD17" s="22"/>
      <c r="KE17" s="22"/>
      <c r="KF17" s="22"/>
      <c r="KG17" s="22"/>
      <c r="KH17" s="22"/>
      <c r="KI17" s="22"/>
      <c r="KJ17" s="22"/>
      <c r="KK17" s="22"/>
      <c r="KL17" s="22"/>
      <c r="KM17" s="22"/>
      <c r="KN17" s="22"/>
      <c r="KO17" s="22"/>
      <c r="KP17" s="22"/>
      <c r="KQ17" s="22"/>
      <c r="KR17" s="22"/>
      <c r="KS17" s="22"/>
      <c r="KT17" s="22"/>
      <c r="KU17" s="22"/>
      <c r="KV17" s="22"/>
      <c r="KW17" s="22"/>
      <c r="KX17" s="22"/>
      <c r="KY17" s="22"/>
      <c r="KZ17" s="22"/>
      <c r="LA17" s="22"/>
      <c r="LB17" s="22"/>
      <c r="LC17" s="22"/>
      <c r="LD17" s="22"/>
      <c r="LE17" s="22"/>
      <c r="LF17" s="22"/>
      <c r="LG17" s="22"/>
      <c r="LH17" s="22"/>
      <c r="LI17" s="22"/>
      <c r="LJ17" s="22"/>
      <c r="LK17" s="22"/>
      <c r="LL17" s="22"/>
      <c r="LM17" s="22"/>
      <c r="LN17" s="22"/>
      <c r="LO17" s="22"/>
      <c r="LP17" s="22"/>
      <c r="LQ17" s="22"/>
      <c r="LR17" s="22"/>
      <c r="LS17" s="22"/>
      <c r="LT17" s="22"/>
      <c r="LU17" s="22"/>
      <c r="LV17" s="22"/>
      <c r="LW17" s="22"/>
      <c r="LX17" s="22"/>
      <c r="LY17" s="22"/>
      <c r="LZ17" s="22"/>
      <c r="MA17" s="22"/>
      <c r="MB17" s="22"/>
      <c r="MC17" s="22"/>
      <c r="MD17" s="22"/>
      <c r="ME17" s="22"/>
      <c r="MF17" s="22"/>
      <c r="MG17" s="22"/>
      <c r="MH17" s="22"/>
      <c r="MI17" s="22"/>
      <c r="MJ17" s="22"/>
      <c r="MK17" s="22"/>
      <c r="ML17" s="22"/>
      <c r="MM17" s="22"/>
      <c r="MN17" s="22"/>
      <c r="MO17" s="22"/>
      <c r="MP17" s="22"/>
      <c r="MQ17" s="22"/>
      <c r="MR17" s="22"/>
      <c r="MS17" s="22"/>
      <c r="MT17" s="22"/>
      <c r="MU17" s="22"/>
      <c r="MV17" s="22"/>
      <c r="MW17" s="22"/>
      <c r="MX17" s="22"/>
      <c r="MY17" s="22"/>
      <c r="MZ17" s="22"/>
      <c r="NA17" s="22"/>
      <c r="NB17" s="22"/>
      <c r="NC17" s="22"/>
      <c r="ND17" s="22"/>
      <c r="NE17" s="22"/>
      <c r="NF17" s="22"/>
      <c r="NG17" s="22"/>
      <c r="NH17" s="22"/>
      <c r="NI17" s="22"/>
      <c r="NJ17" s="22"/>
      <c r="NK17" s="22"/>
      <c r="NL17" s="22"/>
      <c r="NM17" s="22"/>
      <c r="NN17" s="22"/>
      <c r="NO17" s="22"/>
      <c r="NP17" s="22"/>
      <c r="NQ17" s="22"/>
      <c r="NR17" s="22"/>
      <c r="NS17" s="22"/>
      <c r="NT17" s="22"/>
      <c r="NU17" s="22"/>
      <c r="NV17" s="22"/>
      <c r="NW17" s="22"/>
      <c r="NX17" s="22"/>
      <c r="NY17" s="22"/>
      <c r="NZ17" s="22"/>
      <c r="OA17" s="22"/>
      <c r="OB17" s="22"/>
      <c r="OC17" s="22"/>
      <c r="OD17" s="22"/>
      <c r="OE17" s="22"/>
      <c r="OF17" s="22"/>
      <c r="OG17" s="22"/>
      <c r="OH17" s="22"/>
      <c r="OI17" s="22"/>
      <c r="OJ17" s="22"/>
      <c r="OK17" s="22"/>
      <c r="OL17" s="22"/>
      <c r="OM17" s="22"/>
      <c r="ON17" s="22"/>
      <c r="OO17" s="22"/>
      <c r="OP17" s="22"/>
      <c r="OQ17" s="22"/>
      <c r="OR17" s="22"/>
      <c r="OS17" s="22"/>
      <c r="OT17" s="22"/>
      <c r="OU17" s="22"/>
      <c r="OV17" s="22"/>
      <c r="OW17" s="22"/>
      <c r="OX17" s="22"/>
      <c r="OY17" s="22"/>
      <c r="OZ17" s="22"/>
      <c r="PA17" s="22"/>
      <c r="PB17" s="22"/>
      <c r="PC17" s="22"/>
      <c r="PD17" s="22"/>
      <c r="PE17" s="22"/>
      <c r="PF17" s="22"/>
      <c r="PG17" s="22"/>
      <c r="PH17" s="22"/>
      <c r="PI17" s="22"/>
      <c r="PJ17" s="22"/>
      <c r="PK17" s="22"/>
      <c r="PL17" s="22"/>
      <c r="PM17" s="22"/>
      <c r="PN17" s="22"/>
      <c r="PO17" s="22"/>
      <c r="PP17" s="22"/>
      <c r="PQ17" s="22"/>
      <c r="PR17" s="22"/>
      <c r="PS17" s="22"/>
      <c r="PT17" s="22"/>
      <c r="PU17" s="22"/>
      <c r="PV17" s="22"/>
      <c r="PW17" s="22"/>
      <c r="PX17" s="22"/>
      <c r="PY17" s="22"/>
      <c r="PZ17" s="22"/>
      <c r="QA17" s="22"/>
      <c r="QB17" s="22"/>
      <c r="QC17" s="22"/>
      <c r="QD17" s="22"/>
      <c r="QE17" s="22"/>
      <c r="QF17" s="22"/>
      <c r="QG17" s="22"/>
      <c r="QH17" s="22"/>
      <c r="QI17" s="22"/>
      <c r="QJ17" s="22"/>
      <c r="QK17" s="22"/>
      <c r="QL17" s="22"/>
      <c r="QM17" s="22"/>
      <c r="QN17" s="22"/>
      <c r="QO17" s="22"/>
      <c r="QP17" s="22"/>
      <c r="QQ17" s="22"/>
      <c r="QR17" s="22"/>
      <c r="QS17" s="22"/>
      <c r="QT17" s="22"/>
      <c r="QU17" s="22"/>
      <c r="QV17" s="22"/>
      <c r="QW17" s="22"/>
      <c r="QX17" s="22"/>
      <c r="QY17" s="22"/>
      <c r="QZ17" s="22"/>
      <c r="RA17" s="22"/>
      <c r="RB17" s="22"/>
      <c r="RC17" s="22"/>
      <c r="RD17" s="22"/>
      <c r="RE17" s="22"/>
      <c r="RF17" s="22"/>
      <c r="RG17" s="22"/>
      <c r="RH17" s="22"/>
      <c r="RI17" s="22"/>
      <c r="RJ17" s="22"/>
      <c r="RK17" s="22"/>
      <c r="RL17" s="22"/>
      <c r="RM17" s="22"/>
      <c r="RN17" s="22"/>
      <c r="RO17" s="22"/>
      <c r="RP17" s="22"/>
      <c r="RQ17" s="22"/>
      <c r="RR17" s="22"/>
      <c r="RS17" s="22"/>
      <c r="RT17" s="22"/>
      <c r="RU17" s="22"/>
      <c r="RV17" s="22"/>
      <c r="RW17" s="22"/>
      <c r="RX17" s="22"/>
      <c r="RY17" s="22"/>
      <c r="RZ17" s="22"/>
      <c r="SA17" s="22"/>
      <c r="SB17" s="22"/>
      <c r="SC17" s="22"/>
      <c r="SD17" s="22"/>
      <c r="SE17" s="22"/>
      <c r="SF17" s="22"/>
      <c r="SG17" s="22"/>
      <c r="SH17" s="22"/>
      <c r="SI17" s="22"/>
      <c r="SJ17" s="22"/>
      <c r="SK17" s="22"/>
      <c r="SL17" s="22"/>
      <c r="SM17" s="22"/>
      <c r="SN17" s="22"/>
      <c r="SO17" s="22"/>
      <c r="SP17" s="22"/>
      <c r="SQ17" s="22"/>
      <c r="SR17" s="22"/>
      <c r="SS17" s="22"/>
      <c r="ST17" s="22"/>
      <c r="SU17" s="22"/>
      <c r="SV17" s="22"/>
      <c r="SW17" s="22"/>
      <c r="SX17" s="22"/>
      <c r="SY17" s="22"/>
      <c r="SZ17" s="22"/>
      <c r="TA17" s="22"/>
      <c r="TB17" s="22"/>
      <c r="TC17" s="22"/>
      <c r="TD17" s="22"/>
      <c r="TE17" s="22"/>
      <c r="TF17" s="22"/>
      <c r="TG17" s="22"/>
      <c r="TH17" s="22"/>
      <c r="TI17" s="22"/>
      <c r="TJ17" s="22"/>
      <c r="TK17" s="22"/>
      <c r="TL17" s="22"/>
      <c r="TM17" s="22"/>
      <c r="TN17" s="22"/>
      <c r="TO17" s="22"/>
      <c r="TP17" s="22"/>
      <c r="TQ17" s="22"/>
      <c r="TR17" s="22"/>
      <c r="TS17" s="22"/>
      <c r="TT17" s="22"/>
      <c r="TU17" s="22"/>
      <c r="TV17" s="22"/>
      <c r="TW17" s="22"/>
      <c r="TX17" s="22"/>
      <c r="TY17" s="22"/>
      <c r="TZ17" s="22"/>
      <c r="UA17" s="22"/>
      <c r="UB17" s="22"/>
      <c r="UC17" s="22"/>
      <c r="UD17" s="22"/>
      <c r="UE17" s="22"/>
      <c r="UF17" s="22"/>
      <c r="UG17" s="22"/>
      <c r="UH17" s="22"/>
      <c r="UI17" s="22"/>
      <c r="UJ17" s="22"/>
      <c r="UK17" s="22"/>
      <c r="UL17" s="22"/>
      <c r="UM17" s="22"/>
      <c r="UN17" s="22"/>
      <c r="UO17" s="22"/>
      <c r="UP17" s="22"/>
      <c r="UQ17" s="22"/>
      <c r="UR17" s="22"/>
      <c r="US17" s="22"/>
      <c r="UT17" s="22"/>
      <c r="UU17" s="22"/>
      <c r="UV17" s="22"/>
      <c r="UW17" s="22"/>
      <c r="UX17" s="22"/>
      <c r="UY17" s="22"/>
      <c r="UZ17" s="22"/>
      <c r="VA17" s="22"/>
      <c r="VB17" s="22"/>
      <c r="VC17" s="22"/>
      <c r="VD17" s="22"/>
      <c r="VE17" s="22"/>
      <c r="VF17" s="22"/>
      <c r="VG17" s="22"/>
      <c r="VH17" s="22"/>
      <c r="VI17" s="22"/>
      <c r="VJ17" s="22"/>
      <c r="VK17" s="22"/>
      <c r="VL17" s="22"/>
      <c r="VM17" s="22"/>
      <c r="VN17" s="22"/>
      <c r="VO17" s="22"/>
      <c r="VP17" s="22"/>
      <c r="VQ17" s="22"/>
      <c r="VR17" s="22"/>
      <c r="VS17" s="22"/>
      <c r="VT17" s="22"/>
      <c r="VU17" s="22"/>
      <c r="VV17" s="22"/>
      <c r="VW17" s="22"/>
      <c r="VX17" s="22"/>
      <c r="VY17" s="22"/>
      <c r="VZ17" s="22"/>
      <c r="WA17" s="22"/>
      <c r="WB17" s="22"/>
      <c r="WC17" s="22"/>
      <c r="WD17" s="22"/>
      <c r="WE17" s="22"/>
      <c r="WF17" s="22"/>
      <c r="WG17" s="22"/>
      <c r="WH17" s="22"/>
      <c r="WI17" s="22"/>
      <c r="WJ17" s="22"/>
      <c r="WK17" s="22"/>
      <c r="WL17" s="22"/>
      <c r="WM17" s="22"/>
      <c r="WN17" s="22"/>
      <c r="WO17" s="22"/>
      <c r="WP17" s="22"/>
      <c r="WQ17" s="22"/>
      <c r="WR17" s="22"/>
      <c r="WS17" s="22"/>
      <c r="WT17" s="22"/>
      <c r="WU17" s="22"/>
      <c r="WV17" s="22"/>
      <c r="WW17" s="22"/>
      <c r="WX17" s="22"/>
      <c r="WY17" s="22"/>
      <c r="WZ17" s="22"/>
      <c r="XA17" s="22"/>
      <c r="XB17" s="22"/>
      <c r="XC17" s="22"/>
      <c r="XD17" s="22"/>
      <c r="XE17" s="22"/>
      <c r="XF17" s="22"/>
      <c r="XG17" s="22"/>
      <c r="XH17" s="22"/>
      <c r="XI17" s="22"/>
      <c r="XJ17" s="22"/>
      <c r="XK17" s="22"/>
      <c r="XL17" s="22"/>
      <c r="XM17" s="22"/>
      <c r="XN17" s="22"/>
      <c r="XO17" s="22"/>
      <c r="XP17" s="22"/>
      <c r="XQ17" s="22"/>
      <c r="XR17" s="22"/>
      <c r="XS17" s="22"/>
      <c r="XT17" s="22"/>
      <c r="XU17" s="22"/>
      <c r="XV17" s="22"/>
      <c r="XW17" s="22"/>
      <c r="XX17" s="22"/>
      <c r="XY17" s="22"/>
      <c r="XZ17" s="22"/>
      <c r="YA17" s="22"/>
      <c r="YB17" s="22"/>
      <c r="YC17" s="22"/>
      <c r="YD17" s="22"/>
      <c r="YE17" s="22"/>
      <c r="YF17" s="22"/>
      <c r="YG17" s="22"/>
      <c r="YH17" s="22"/>
      <c r="YI17" s="22"/>
      <c r="YJ17" s="22"/>
      <c r="YK17" s="22"/>
      <c r="YL17" s="22"/>
      <c r="YM17" s="22"/>
      <c r="YN17" s="22"/>
      <c r="YO17" s="22"/>
      <c r="YP17" s="22"/>
      <c r="YQ17" s="22"/>
      <c r="YR17" s="22"/>
      <c r="YS17" s="22"/>
      <c r="YT17" s="22"/>
      <c r="YU17" s="22"/>
      <c r="YV17" s="22"/>
      <c r="YW17" s="22"/>
      <c r="YX17" s="22"/>
      <c r="YY17" s="22"/>
      <c r="YZ17" s="22"/>
      <c r="ZA17" s="22"/>
      <c r="ZB17" s="22"/>
      <c r="ZC17" s="22"/>
      <c r="ZD17" s="22"/>
      <c r="ZE17" s="22"/>
      <c r="ZF17" s="22"/>
      <c r="ZG17" s="22"/>
      <c r="ZH17" s="22"/>
      <c r="ZI17" s="22"/>
      <c r="ZJ17" s="22"/>
      <c r="ZK17" s="22"/>
      <c r="ZL17" s="22"/>
      <c r="ZM17" s="22"/>
      <c r="ZN17" s="22"/>
      <c r="ZO17" s="22"/>
      <c r="ZP17" s="22"/>
      <c r="ZQ17" s="22"/>
      <c r="ZR17" s="22"/>
      <c r="ZS17" s="22"/>
      <c r="ZT17" s="22"/>
      <c r="ZU17" s="22"/>
      <c r="ZV17" s="22"/>
      <c r="ZW17" s="22"/>
      <c r="ZX17" s="22"/>
      <c r="ZY17" s="22"/>
      <c r="ZZ17" s="22"/>
      <c r="AAA17" s="22"/>
      <c r="AAB17" s="22"/>
      <c r="AAC17" s="22"/>
      <c r="AAD17" s="22"/>
      <c r="AAE17" s="22"/>
      <c r="AAF17" s="22"/>
    </row>
    <row r="18" spans="1:708" ht="47.25" customHeight="1">
      <c r="A18" s="22"/>
      <c r="B18" s="23" t="s">
        <v>72</v>
      </c>
      <c r="C18" s="23">
        <v>6</v>
      </c>
      <c r="D18" s="22"/>
      <c r="E18" s="22" t="s">
        <v>81</v>
      </c>
      <c r="F18" s="22" t="s">
        <v>105</v>
      </c>
      <c r="G18" s="24">
        <v>1032.48</v>
      </c>
      <c r="H18" s="25">
        <v>4925</v>
      </c>
      <c r="I18" s="26">
        <f t="shared" si="0"/>
        <v>4.7700681853401514</v>
      </c>
      <c r="J18" s="24">
        <v>576.14</v>
      </c>
      <c r="K18" s="27">
        <v>2748.23</v>
      </c>
      <c r="L18" s="28">
        <f t="shared" si="1"/>
        <v>0.55801624365482239</v>
      </c>
      <c r="M18" s="23">
        <v>5</v>
      </c>
      <c r="N18" s="29"/>
      <c r="O18" s="30">
        <v>0</v>
      </c>
      <c r="P18" s="23">
        <v>1</v>
      </c>
      <c r="Q18" s="23">
        <v>411</v>
      </c>
      <c r="R18" s="23">
        <v>172</v>
      </c>
      <c r="S18" s="31">
        <f t="shared" si="13"/>
        <v>0.41849148418491483</v>
      </c>
      <c r="T18" s="23">
        <v>4</v>
      </c>
      <c r="U18" s="23">
        <v>1186</v>
      </c>
      <c r="V18" s="32">
        <f t="shared" si="2"/>
        <v>0.24081218274111676</v>
      </c>
      <c r="W18" s="23">
        <v>3</v>
      </c>
      <c r="X18" s="22">
        <v>189</v>
      </c>
      <c r="Y18" s="34">
        <f t="shared" si="3"/>
        <v>3.8375634517766495E-2</v>
      </c>
      <c r="Z18" s="23">
        <v>1</v>
      </c>
      <c r="AA18" s="35">
        <v>16</v>
      </c>
      <c r="AB18" s="36">
        <f t="shared" si="4"/>
        <v>3.248730964467005E-3</v>
      </c>
      <c r="AC18" s="23">
        <v>1</v>
      </c>
      <c r="AD18" s="37">
        <v>0.55000000000000004</v>
      </c>
      <c r="AE18" s="23">
        <v>5</v>
      </c>
      <c r="AF18" s="38">
        <v>5.0000000000000001E-3</v>
      </c>
      <c r="AG18" s="23">
        <v>1</v>
      </c>
      <c r="AH18" s="23">
        <f t="shared" si="8"/>
        <v>2.2857142857142856</v>
      </c>
      <c r="AI18" s="22"/>
      <c r="AJ18" s="22">
        <f t="shared" si="5"/>
        <v>3.6428571428571428</v>
      </c>
      <c r="AK18" s="29" t="str">
        <f t="shared" si="9"/>
        <v>HIGH</v>
      </c>
      <c r="AL18" s="40" t="s">
        <v>75</v>
      </c>
      <c r="AM18" s="41">
        <v>2</v>
      </c>
      <c r="AN18" s="42" t="s">
        <v>76</v>
      </c>
      <c r="AO18" s="43">
        <v>2</v>
      </c>
      <c r="AP18" s="40" t="s">
        <v>106</v>
      </c>
      <c r="AQ18" s="43">
        <v>3</v>
      </c>
      <c r="AR18" s="40" t="s">
        <v>78</v>
      </c>
      <c r="AS18" s="41">
        <v>3</v>
      </c>
      <c r="AT18" s="40" t="s">
        <v>79</v>
      </c>
      <c r="AU18" s="41">
        <v>4</v>
      </c>
      <c r="AV18" s="44" t="s">
        <v>80</v>
      </c>
      <c r="AW18" s="45">
        <v>4</v>
      </c>
      <c r="AX18" s="22">
        <f t="shared" si="10"/>
        <v>3</v>
      </c>
      <c r="AY18" s="22"/>
      <c r="AZ18" s="46">
        <f t="shared" si="6"/>
        <v>1.2142857142857142</v>
      </c>
      <c r="BA18" s="22" t="str">
        <f t="shared" si="11"/>
        <v>HIGH</v>
      </c>
      <c r="BB18" s="22">
        <v>3</v>
      </c>
      <c r="BC18" s="22">
        <f t="shared" si="7"/>
        <v>18</v>
      </c>
      <c r="BD18" s="29" t="str">
        <f t="shared" si="12"/>
        <v>LOW RISK</v>
      </c>
      <c r="BE18" s="47"/>
      <c r="BF18" s="47"/>
      <c r="BG18" s="47"/>
      <c r="BH18" s="47"/>
      <c r="BI18" s="47"/>
      <c r="BJ18" s="47"/>
      <c r="BK18" s="47"/>
      <c r="BL18" s="47"/>
      <c r="BM18" s="47"/>
      <c r="BN18" s="47"/>
      <c r="BO18" s="47"/>
      <c r="BP18" s="47"/>
      <c r="BQ18" s="47"/>
      <c r="BR18" s="48"/>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22"/>
      <c r="NI18" s="22"/>
      <c r="NJ18" s="22"/>
      <c r="NK18" s="22"/>
      <c r="NL18" s="22"/>
      <c r="NM18" s="22"/>
      <c r="NN18" s="22"/>
      <c r="NO18" s="22"/>
      <c r="NP18" s="22"/>
      <c r="NQ18" s="22"/>
      <c r="NR18" s="22"/>
      <c r="NS18" s="22"/>
      <c r="NT18" s="22"/>
      <c r="NU18" s="22"/>
      <c r="NV18" s="22"/>
      <c r="NW18" s="22"/>
      <c r="NX18" s="22"/>
      <c r="NY18" s="22"/>
      <c r="NZ18" s="22"/>
      <c r="OA18" s="22"/>
      <c r="OB18" s="22"/>
      <c r="OC18" s="22"/>
      <c r="OD18" s="22"/>
      <c r="OE18" s="22"/>
      <c r="OF18" s="22"/>
      <c r="OG18" s="22"/>
      <c r="OH18" s="22"/>
      <c r="OI18" s="22"/>
      <c r="OJ18" s="22"/>
      <c r="OK18" s="22"/>
      <c r="OL18" s="22"/>
      <c r="OM18" s="22"/>
      <c r="ON18" s="22"/>
      <c r="OO18" s="22"/>
      <c r="OP18" s="22"/>
      <c r="OQ18" s="22"/>
      <c r="OR18" s="22"/>
      <c r="OS18" s="22"/>
      <c r="OT18" s="22"/>
      <c r="OU18" s="22"/>
      <c r="OV18" s="22"/>
      <c r="OW18" s="22"/>
      <c r="OX18" s="22"/>
      <c r="OY18" s="22"/>
      <c r="OZ18" s="22"/>
      <c r="PA18" s="22"/>
      <c r="PB18" s="22"/>
      <c r="PC18" s="22"/>
      <c r="PD18" s="22"/>
      <c r="PE18" s="22"/>
      <c r="PF18" s="22"/>
      <c r="PG18" s="22"/>
      <c r="PH18" s="22"/>
      <c r="PI18" s="22"/>
      <c r="PJ18" s="22"/>
      <c r="PK18" s="22"/>
      <c r="PL18" s="22"/>
      <c r="PM18" s="22"/>
      <c r="PN18" s="22"/>
      <c r="PO18" s="22"/>
      <c r="PP18" s="22"/>
      <c r="PQ18" s="22"/>
      <c r="PR18" s="22"/>
      <c r="PS18" s="22"/>
      <c r="PT18" s="22"/>
      <c r="PU18" s="22"/>
      <c r="PV18" s="22"/>
      <c r="PW18" s="22"/>
      <c r="PX18" s="22"/>
      <c r="PY18" s="22"/>
      <c r="PZ18" s="22"/>
      <c r="QA18" s="22"/>
      <c r="QB18" s="22"/>
      <c r="QC18" s="22"/>
      <c r="QD18" s="22"/>
      <c r="QE18" s="22"/>
      <c r="QF18" s="22"/>
      <c r="QG18" s="22"/>
      <c r="QH18" s="22"/>
      <c r="QI18" s="22"/>
      <c r="QJ18" s="22"/>
      <c r="QK18" s="22"/>
      <c r="QL18" s="22"/>
      <c r="QM18" s="22"/>
      <c r="QN18" s="22"/>
      <c r="QO18" s="22"/>
      <c r="QP18" s="22"/>
      <c r="QQ18" s="22"/>
      <c r="QR18" s="22"/>
      <c r="QS18" s="22"/>
      <c r="QT18" s="22"/>
      <c r="QU18" s="22"/>
      <c r="QV18" s="22"/>
      <c r="QW18" s="22"/>
      <c r="QX18" s="22"/>
      <c r="QY18" s="22"/>
      <c r="QZ18" s="22"/>
      <c r="RA18" s="22"/>
      <c r="RB18" s="22"/>
      <c r="RC18" s="22"/>
      <c r="RD18" s="22"/>
      <c r="RE18" s="22"/>
      <c r="RF18" s="22"/>
      <c r="RG18" s="22"/>
      <c r="RH18" s="22"/>
      <c r="RI18" s="22"/>
      <c r="RJ18" s="22"/>
      <c r="RK18" s="22"/>
      <c r="RL18" s="22"/>
      <c r="RM18" s="22"/>
      <c r="RN18" s="22"/>
      <c r="RO18" s="22"/>
      <c r="RP18" s="22"/>
      <c r="RQ18" s="22"/>
      <c r="RR18" s="22"/>
      <c r="RS18" s="22"/>
      <c r="RT18" s="22"/>
      <c r="RU18" s="22"/>
      <c r="RV18" s="22"/>
      <c r="RW18" s="22"/>
      <c r="RX18" s="22"/>
      <c r="RY18" s="22"/>
      <c r="RZ18" s="22"/>
      <c r="SA18" s="22"/>
      <c r="SB18" s="22"/>
      <c r="SC18" s="22"/>
      <c r="SD18" s="22"/>
      <c r="SE18" s="22"/>
      <c r="SF18" s="22"/>
      <c r="SG18" s="22"/>
      <c r="SH18" s="22"/>
      <c r="SI18" s="22"/>
      <c r="SJ18" s="22"/>
      <c r="SK18" s="22"/>
      <c r="SL18" s="22"/>
      <c r="SM18" s="22"/>
      <c r="SN18" s="22"/>
      <c r="SO18" s="22"/>
      <c r="SP18" s="22"/>
      <c r="SQ18" s="22"/>
      <c r="SR18" s="22"/>
      <c r="SS18" s="22"/>
      <c r="ST18" s="22"/>
      <c r="SU18" s="22"/>
      <c r="SV18" s="22"/>
      <c r="SW18" s="22"/>
      <c r="SX18" s="22"/>
      <c r="SY18" s="22"/>
      <c r="SZ18" s="22"/>
      <c r="TA18" s="22"/>
      <c r="TB18" s="22"/>
      <c r="TC18" s="22"/>
      <c r="TD18" s="22"/>
      <c r="TE18" s="22"/>
      <c r="TF18" s="22"/>
      <c r="TG18" s="22"/>
      <c r="TH18" s="22"/>
      <c r="TI18" s="22"/>
      <c r="TJ18" s="22"/>
      <c r="TK18" s="22"/>
      <c r="TL18" s="22"/>
      <c r="TM18" s="22"/>
      <c r="TN18" s="22"/>
      <c r="TO18" s="22"/>
      <c r="TP18" s="22"/>
      <c r="TQ18" s="22"/>
      <c r="TR18" s="22"/>
      <c r="TS18" s="22"/>
      <c r="TT18" s="22"/>
      <c r="TU18" s="22"/>
      <c r="TV18" s="22"/>
      <c r="TW18" s="22"/>
      <c r="TX18" s="22"/>
      <c r="TY18" s="22"/>
      <c r="TZ18" s="22"/>
      <c r="UA18" s="22"/>
      <c r="UB18" s="22"/>
      <c r="UC18" s="22"/>
      <c r="UD18" s="22"/>
      <c r="UE18" s="22"/>
      <c r="UF18" s="22"/>
      <c r="UG18" s="22"/>
      <c r="UH18" s="22"/>
      <c r="UI18" s="22"/>
      <c r="UJ18" s="22"/>
      <c r="UK18" s="22"/>
      <c r="UL18" s="22"/>
      <c r="UM18" s="22"/>
      <c r="UN18" s="22"/>
      <c r="UO18" s="22"/>
      <c r="UP18" s="22"/>
      <c r="UQ18" s="22"/>
      <c r="UR18" s="22"/>
      <c r="US18" s="22"/>
      <c r="UT18" s="22"/>
      <c r="UU18" s="22"/>
      <c r="UV18" s="22"/>
      <c r="UW18" s="22"/>
      <c r="UX18" s="22"/>
      <c r="UY18" s="22"/>
      <c r="UZ18" s="22"/>
      <c r="VA18" s="22"/>
      <c r="VB18" s="22"/>
      <c r="VC18" s="22"/>
      <c r="VD18" s="22"/>
      <c r="VE18" s="22"/>
      <c r="VF18" s="22"/>
      <c r="VG18" s="22"/>
      <c r="VH18" s="22"/>
      <c r="VI18" s="22"/>
      <c r="VJ18" s="22"/>
      <c r="VK18" s="22"/>
      <c r="VL18" s="22"/>
      <c r="VM18" s="22"/>
      <c r="VN18" s="22"/>
      <c r="VO18" s="22"/>
      <c r="VP18" s="22"/>
      <c r="VQ18" s="22"/>
      <c r="VR18" s="22"/>
      <c r="VS18" s="22"/>
      <c r="VT18" s="22"/>
      <c r="VU18" s="22"/>
      <c r="VV18" s="22"/>
      <c r="VW18" s="22"/>
      <c r="VX18" s="22"/>
      <c r="VY18" s="22"/>
      <c r="VZ18" s="22"/>
      <c r="WA18" s="22"/>
      <c r="WB18" s="22"/>
      <c r="WC18" s="22"/>
      <c r="WD18" s="22"/>
      <c r="WE18" s="22"/>
      <c r="WF18" s="22"/>
      <c r="WG18" s="22"/>
      <c r="WH18" s="22"/>
      <c r="WI18" s="22"/>
      <c r="WJ18" s="22"/>
      <c r="WK18" s="22"/>
      <c r="WL18" s="22"/>
      <c r="WM18" s="22"/>
      <c r="WN18" s="22"/>
      <c r="WO18" s="22"/>
      <c r="WP18" s="22"/>
      <c r="WQ18" s="22"/>
      <c r="WR18" s="22"/>
      <c r="WS18" s="22"/>
      <c r="WT18" s="22"/>
      <c r="WU18" s="22"/>
      <c r="WV18" s="22"/>
      <c r="WW18" s="22"/>
      <c r="WX18" s="22"/>
      <c r="WY18" s="22"/>
      <c r="WZ18" s="22"/>
      <c r="XA18" s="22"/>
      <c r="XB18" s="22"/>
      <c r="XC18" s="22"/>
      <c r="XD18" s="22"/>
      <c r="XE18" s="22"/>
      <c r="XF18" s="22"/>
      <c r="XG18" s="22"/>
      <c r="XH18" s="22"/>
      <c r="XI18" s="22"/>
      <c r="XJ18" s="22"/>
      <c r="XK18" s="22"/>
      <c r="XL18" s="22"/>
      <c r="XM18" s="22"/>
      <c r="XN18" s="22"/>
      <c r="XO18" s="22"/>
      <c r="XP18" s="22"/>
      <c r="XQ18" s="22"/>
      <c r="XR18" s="22"/>
      <c r="XS18" s="22"/>
      <c r="XT18" s="22"/>
      <c r="XU18" s="22"/>
      <c r="XV18" s="22"/>
      <c r="XW18" s="22"/>
      <c r="XX18" s="22"/>
      <c r="XY18" s="22"/>
      <c r="XZ18" s="22"/>
      <c r="YA18" s="22"/>
      <c r="YB18" s="22"/>
      <c r="YC18" s="22"/>
      <c r="YD18" s="22"/>
      <c r="YE18" s="22"/>
      <c r="YF18" s="22"/>
      <c r="YG18" s="22"/>
      <c r="YH18" s="22"/>
      <c r="YI18" s="22"/>
      <c r="YJ18" s="22"/>
      <c r="YK18" s="22"/>
      <c r="YL18" s="22"/>
      <c r="YM18" s="22"/>
      <c r="YN18" s="22"/>
      <c r="YO18" s="22"/>
      <c r="YP18" s="22"/>
      <c r="YQ18" s="22"/>
      <c r="YR18" s="22"/>
      <c r="YS18" s="22"/>
      <c r="YT18" s="22"/>
      <c r="YU18" s="22"/>
      <c r="YV18" s="22"/>
      <c r="YW18" s="22"/>
      <c r="YX18" s="22"/>
      <c r="YY18" s="22"/>
      <c r="YZ18" s="22"/>
      <c r="ZA18" s="22"/>
      <c r="ZB18" s="22"/>
      <c r="ZC18" s="22"/>
      <c r="ZD18" s="22"/>
      <c r="ZE18" s="22"/>
      <c r="ZF18" s="22"/>
      <c r="ZG18" s="22"/>
      <c r="ZH18" s="22"/>
      <c r="ZI18" s="22"/>
      <c r="ZJ18" s="22"/>
      <c r="ZK18" s="22"/>
      <c r="ZL18" s="22"/>
      <c r="ZM18" s="22"/>
      <c r="ZN18" s="22"/>
      <c r="ZO18" s="22"/>
      <c r="ZP18" s="22"/>
      <c r="ZQ18" s="22"/>
      <c r="ZR18" s="22"/>
      <c r="ZS18" s="22"/>
      <c r="ZT18" s="22"/>
      <c r="ZU18" s="22"/>
      <c r="ZV18" s="22"/>
      <c r="ZW18" s="22"/>
      <c r="ZX18" s="22"/>
      <c r="ZY18" s="22"/>
      <c r="ZZ18" s="22"/>
      <c r="AAA18" s="22"/>
      <c r="AAB18" s="22"/>
      <c r="AAC18" s="22"/>
      <c r="AAD18" s="22"/>
      <c r="AAE18" s="22"/>
      <c r="AAF18" s="22"/>
    </row>
    <row r="19" spans="1:708" ht="47.25" customHeight="1">
      <c r="A19" s="22"/>
      <c r="B19" s="23" t="s">
        <v>72</v>
      </c>
      <c r="C19" s="23">
        <v>6</v>
      </c>
      <c r="D19" s="22"/>
      <c r="E19" s="22" t="s">
        <v>81</v>
      </c>
      <c r="F19" s="22" t="s">
        <v>107</v>
      </c>
      <c r="G19" s="24">
        <v>497.05599999999998</v>
      </c>
      <c r="H19" s="25">
        <v>4235</v>
      </c>
      <c r="I19" s="26">
        <f t="shared" si="0"/>
        <v>8.5201667417755758</v>
      </c>
      <c r="J19" s="24">
        <v>497.05599999999998</v>
      </c>
      <c r="K19" s="27">
        <v>4235</v>
      </c>
      <c r="L19" s="28">
        <f t="shared" si="1"/>
        <v>1</v>
      </c>
      <c r="M19" s="23">
        <v>5</v>
      </c>
      <c r="N19" s="29"/>
      <c r="O19" s="30">
        <v>2.1798365122615802</v>
      </c>
      <c r="P19" s="23">
        <v>1</v>
      </c>
      <c r="Q19" s="23">
        <v>297</v>
      </c>
      <c r="R19" s="23">
        <v>113</v>
      </c>
      <c r="S19" s="31">
        <f t="shared" si="13"/>
        <v>0.38047138047138046</v>
      </c>
      <c r="T19" s="23">
        <v>4</v>
      </c>
      <c r="U19" s="23">
        <v>717</v>
      </c>
      <c r="V19" s="32">
        <f t="shared" si="2"/>
        <v>0.16930342384887839</v>
      </c>
      <c r="W19" s="23">
        <v>3</v>
      </c>
      <c r="X19" s="22">
        <v>223</v>
      </c>
      <c r="Y19" s="34">
        <f t="shared" si="3"/>
        <v>5.2656434474616293E-2</v>
      </c>
      <c r="Z19" s="23">
        <v>1</v>
      </c>
      <c r="AA19" s="35">
        <v>9</v>
      </c>
      <c r="AB19" s="36">
        <f t="shared" si="4"/>
        <v>2.1251475796930344E-3</v>
      </c>
      <c r="AC19" s="23">
        <v>1</v>
      </c>
      <c r="AD19" s="37">
        <v>0.55000000000000004</v>
      </c>
      <c r="AE19" s="23">
        <v>5</v>
      </c>
      <c r="AF19" s="38">
        <v>5.0000000000000001E-3</v>
      </c>
      <c r="AG19" s="23">
        <v>1</v>
      </c>
      <c r="AH19" s="23">
        <f t="shared" si="8"/>
        <v>2.2857142857142856</v>
      </c>
      <c r="AI19" s="22"/>
      <c r="AJ19" s="22">
        <f t="shared" si="5"/>
        <v>3.6428571428571428</v>
      </c>
      <c r="AK19" s="29" t="str">
        <f t="shared" si="9"/>
        <v>HIGH</v>
      </c>
      <c r="AL19" s="40" t="s">
        <v>75</v>
      </c>
      <c r="AM19" s="41">
        <v>2</v>
      </c>
      <c r="AN19" s="42" t="s">
        <v>76</v>
      </c>
      <c r="AO19" s="43">
        <v>2</v>
      </c>
      <c r="AP19" s="40" t="s">
        <v>108</v>
      </c>
      <c r="AQ19" s="43">
        <v>2</v>
      </c>
      <c r="AR19" s="40" t="s">
        <v>78</v>
      </c>
      <c r="AS19" s="41">
        <v>3</v>
      </c>
      <c r="AT19" s="40" t="s">
        <v>79</v>
      </c>
      <c r="AU19" s="41">
        <v>4</v>
      </c>
      <c r="AV19" s="44" t="s">
        <v>80</v>
      </c>
      <c r="AW19" s="45">
        <v>4</v>
      </c>
      <c r="AX19" s="22">
        <f t="shared" si="10"/>
        <v>2.8333333333333335</v>
      </c>
      <c r="AY19" s="22"/>
      <c r="AZ19" s="46">
        <f t="shared" si="6"/>
        <v>1.2857142857142856</v>
      </c>
      <c r="BA19" s="22" t="str">
        <f t="shared" si="11"/>
        <v>HIGH</v>
      </c>
      <c r="BB19" s="22">
        <v>3</v>
      </c>
      <c r="BC19" s="22">
        <f t="shared" si="7"/>
        <v>18</v>
      </c>
      <c r="BD19" s="29" t="str">
        <f t="shared" si="12"/>
        <v>LOW RISK</v>
      </c>
      <c r="BE19" s="47"/>
      <c r="BF19" s="47"/>
      <c r="BG19" s="47"/>
      <c r="BH19" s="47"/>
      <c r="BI19" s="47"/>
      <c r="BJ19" s="47"/>
      <c r="BK19" s="47"/>
      <c r="BL19" s="47"/>
      <c r="BM19" s="47"/>
      <c r="BN19" s="47"/>
      <c r="BO19" s="47"/>
      <c r="BP19" s="47"/>
      <c r="BQ19" s="47"/>
      <c r="BR19" s="48"/>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22"/>
      <c r="KW19" s="22"/>
      <c r="KX19" s="22"/>
      <c r="KY19" s="22"/>
      <c r="KZ19" s="22"/>
      <c r="LA19" s="22"/>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2"/>
      <c r="ND19" s="22"/>
      <c r="NE19" s="22"/>
      <c r="NF19" s="22"/>
      <c r="NG19" s="22"/>
      <c r="NH19" s="22"/>
      <c r="NI19" s="22"/>
      <c r="NJ19" s="22"/>
      <c r="NK19" s="22"/>
      <c r="NL19" s="22"/>
      <c r="NM19" s="22"/>
      <c r="NN19" s="22"/>
      <c r="NO19" s="22"/>
      <c r="NP19" s="22"/>
      <c r="NQ19" s="22"/>
      <c r="NR19" s="22"/>
      <c r="NS19" s="22"/>
      <c r="NT19" s="22"/>
      <c r="NU19" s="22"/>
      <c r="NV19" s="22"/>
      <c r="NW19" s="22"/>
      <c r="NX19" s="22"/>
      <c r="NY19" s="22"/>
      <c r="NZ19" s="22"/>
      <c r="OA19" s="22"/>
      <c r="OB19" s="22"/>
      <c r="OC19" s="22"/>
      <c r="OD19" s="22"/>
      <c r="OE19" s="22"/>
      <c r="OF19" s="22"/>
      <c r="OG19" s="22"/>
      <c r="OH19" s="22"/>
      <c r="OI19" s="22"/>
      <c r="OJ19" s="22"/>
      <c r="OK19" s="22"/>
      <c r="OL19" s="22"/>
      <c r="OM19" s="22"/>
      <c r="ON19" s="22"/>
      <c r="OO19" s="22"/>
      <c r="OP19" s="22"/>
      <c r="OQ19" s="22"/>
      <c r="OR19" s="22"/>
      <c r="OS19" s="22"/>
      <c r="OT19" s="22"/>
      <c r="OU19" s="22"/>
      <c r="OV19" s="22"/>
      <c r="OW19" s="22"/>
      <c r="OX19" s="22"/>
      <c r="OY19" s="22"/>
      <c r="OZ19" s="22"/>
      <c r="PA19" s="22"/>
      <c r="PB19" s="22"/>
      <c r="PC19" s="22"/>
      <c r="PD19" s="22"/>
      <c r="PE19" s="22"/>
      <c r="PF19" s="22"/>
      <c r="PG19" s="22"/>
      <c r="PH19" s="22"/>
      <c r="PI19" s="22"/>
      <c r="PJ19" s="22"/>
      <c r="PK19" s="22"/>
      <c r="PL19" s="22"/>
      <c r="PM19" s="22"/>
      <c r="PN19" s="22"/>
      <c r="PO19" s="22"/>
      <c r="PP19" s="22"/>
      <c r="PQ19" s="22"/>
      <c r="PR19" s="22"/>
      <c r="PS19" s="22"/>
      <c r="PT19" s="22"/>
      <c r="PU19" s="22"/>
      <c r="PV19" s="22"/>
      <c r="PW19" s="22"/>
      <c r="PX19" s="22"/>
      <c r="PY19" s="22"/>
      <c r="PZ19" s="22"/>
      <c r="QA19" s="22"/>
      <c r="QB19" s="22"/>
      <c r="QC19" s="22"/>
      <c r="QD19" s="22"/>
      <c r="QE19" s="22"/>
      <c r="QF19" s="22"/>
      <c r="QG19" s="22"/>
      <c r="QH19" s="22"/>
      <c r="QI19" s="22"/>
      <c r="QJ19" s="22"/>
      <c r="QK19" s="22"/>
      <c r="QL19" s="22"/>
      <c r="QM19" s="22"/>
      <c r="QN19" s="22"/>
      <c r="QO19" s="22"/>
      <c r="QP19" s="22"/>
      <c r="QQ19" s="22"/>
      <c r="QR19" s="22"/>
      <c r="QS19" s="22"/>
      <c r="QT19" s="22"/>
      <c r="QU19" s="22"/>
      <c r="QV19" s="22"/>
      <c r="QW19" s="22"/>
      <c r="QX19" s="22"/>
      <c r="QY19" s="22"/>
      <c r="QZ19" s="22"/>
      <c r="RA19" s="22"/>
      <c r="RB19" s="22"/>
      <c r="RC19" s="22"/>
      <c r="RD19" s="22"/>
      <c r="RE19" s="22"/>
      <c r="RF19" s="22"/>
      <c r="RG19" s="22"/>
      <c r="RH19" s="22"/>
      <c r="RI19" s="22"/>
      <c r="RJ19" s="22"/>
      <c r="RK19" s="22"/>
      <c r="RL19" s="22"/>
      <c r="RM19" s="22"/>
      <c r="RN19" s="22"/>
      <c r="RO19" s="22"/>
      <c r="RP19" s="22"/>
      <c r="RQ19" s="22"/>
      <c r="RR19" s="22"/>
      <c r="RS19" s="22"/>
      <c r="RT19" s="22"/>
      <c r="RU19" s="22"/>
      <c r="RV19" s="22"/>
      <c r="RW19" s="22"/>
      <c r="RX19" s="22"/>
      <c r="RY19" s="22"/>
      <c r="RZ19" s="22"/>
      <c r="SA19" s="22"/>
      <c r="SB19" s="22"/>
      <c r="SC19" s="22"/>
      <c r="SD19" s="22"/>
      <c r="SE19" s="22"/>
      <c r="SF19" s="22"/>
      <c r="SG19" s="22"/>
      <c r="SH19" s="22"/>
      <c r="SI19" s="22"/>
      <c r="SJ19" s="22"/>
      <c r="SK19" s="22"/>
      <c r="SL19" s="22"/>
      <c r="SM19" s="22"/>
      <c r="SN19" s="22"/>
      <c r="SO19" s="22"/>
      <c r="SP19" s="22"/>
      <c r="SQ19" s="22"/>
      <c r="SR19" s="22"/>
      <c r="SS19" s="22"/>
      <c r="ST19" s="22"/>
      <c r="SU19" s="22"/>
      <c r="SV19" s="22"/>
      <c r="SW19" s="22"/>
      <c r="SX19" s="22"/>
      <c r="SY19" s="22"/>
      <c r="SZ19" s="22"/>
      <c r="TA19" s="22"/>
      <c r="TB19" s="22"/>
      <c r="TC19" s="22"/>
      <c r="TD19" s="22"/>
      <c r="TE19" s="22"/>
      <c r="TF19" s="22"/>
      <c r="TG19" s="22"/>
      <c r="TH19" s="22"/>
      <c r="TI19" s="22"/>
      <c r="TJ19" s="22"/>
      <c r="TK19" s="22"/>
      <c r="TL19" s="22"/>
      <c r="TM19" s="22"/>
      <c r="TN19" s="22"/>
      <c r="TO19" s="22"/>
      <c r="TP19" s="22"/>
      <c r="TQ19" s="22"/>
      <c r="TR19" s="22"/>
      <c r="TS19" s="22"/>
      <c r="TT19" s="22"/>
      <c r="TU19" s="22"/>
      <c r="TV19" s="22"/>
      <c r="TW19" s="22"/>
      <c r="TX19" s="22"/>
      <c r="TY19" s="22"/>
      <c r="TZ19" s="22"/>
      <c r="UA19" s="22"/>
      <c r="UB19" s="22"/>
      <c r="UC19" s="22"/>
      <c r="UD19" s="22"/>
      <c r="UE19" s="22"/>
      <c r="UF19" s="22"/>
      <c r="UG19" s="22"/>
      <c r="UH19" s="22"/>
      <c r="UI19" s="22"/>
      <c r="UJ19" s="22"/>
      <c r="UK19" s="22"/>
      <c r="UL19" s="22"/>
      <c r="UM19" s="22"/>
      <c r="UN19" s="22"/>
      <c r="UO19" s="22"/>
      <c r="UP19" s="22"/>
      <c r="UQ19" s="22"/>
      <c r="UR19" s="22"/>
      <c r="US19" s="22"/>
      <c r="UT19" s="22"/>
      <c r="UU19" s="22"/>
      <c r="UV19" s="22"/>
      <c r="UW19" s="22"/>
      <c r="UX19" s="22"/>
      <c r="UY19" s="22"/>
      <c r="UZ19" s="22"/>
      <c r="VA19" s="22"/>
      <c r="VB19" s="22"/>
      <c r="VC19" s="22"/>
      <c r="VD19" s="22"/>
      <c r="VE19" s="22"/>
      <c r="VF19" s="22"/>
      <c r="VG19" s="22"/>
      <c r="VH19" s="22"/>
      <c r="VI19" s="22"/>
      <c r="VJ19" s="22"/>
      <c r="VK19" s="22"/>
      <c r="VL19" s="22"/>
      <c r="VM19" s="22"/>
      <c r="VN19" s="22"/>
      <c r="VO19" s="22"/>
      <c r="VP19" s="22"/>
      <c r="VQ19" s="22"/>
      <c r="VR19" s="22"/>
      <c r="VS19" s="22"/>
      <c r="VT19" s="22"/>
      <c r="VU19" s="22"/>
      <c r="VV19" s="22"/>
      <c r="VW19" s="22"/>
      <c r="VX19" s="22"/>
      <c r="VY19" s="22"/>
      <c r="VZ19" s="22"/>
      <c r="WA19" s="22"/>
      <c r="WB19" s="22"/>
      <c r="WC19" s="22"/>
      <c r="WD19" s="22"/>
      <c r="WE19" s="22"/>
      <c r="WF19" s="22"/>
      <c r="WG19" s="22"/>
      <c r="WH19" s="22"/>
      <c r="WI19" s="22"/>
      <c r="WJ19" s="22"/>
      <c r="WK19" s="22"/>
      <c r="WL19" s="22"/>
      <c r="WM19" s="22"/>
      <c r="WN19" s="22"/>
      <c r="WO19" s="22"/>
      <c r="WP19" s="22"/>
      <c r="WQ19" s="22"/>
      <c r="WR19" s="22"/>
      <c r="WS19" s="22"/>
      <c r="WT19" s="22"/>
      <c r="WU19" s="22"/>
      <c r="WV19" s="22"/>
      <c r="WW19" s="22"/>
      <c r="WX19" s="22"/>
      <c r="WY19" s="22"/>
      <c r="WZ19" s="22"/>
      <c r="XA19" s="22"/>
      <c r="XB19" s="22"/>
      <c r="XC19" s="22"/>
      <c r="XD19" s="22"/>
      <c r="XE19" s="22"/>
      <c r="XF19" s="22"/>
      <c r="XG19" s="22"/>
      <c r="XH19" s="22"/>
      <c r="XI19" s="22"/>
      <c r="XJ19" s="22"/>
      <c r="XK19" s="22"/>
      <c r="XL19" s="22"/>
      <c r="XM19" s="22"/>
      <c r="XN19" s="22"/>
      <c r="XO19" s="22"/>
      <c r="XP19" s="22"/>
      <c r="XQ19" s="22"/>
      <c r="XR19" s="22"/>
      <c r="XS19" s="22"/>
      <c r="XT19" s="22"/>
      <c r="XU19" s="22"/>
      <c r="XV19" s="22"/>
      <c r="XW19" s="22"/>
      <c r="XX19" s="22"/>
      <c r="XY19" s="22"/>
      <c r="XZ19" s="22"/>
      <c r="YA19" s="22"/>
      <c r="YB19" s="22"/>
      <c r="YC19" s="22"/>
      <c r="YD19" s="22"/>
      <c r="YE19" s="22"/>
      <c r="YF19" s="22"/>
      <c r="YG19" s="22"/>
      <c r="YH19" s="22"/>
      <c r="YI19" s="22"/>
      <c r="YJ19" s="22"/>
      <c r="YK19" s="22"/>
      <c r="YL19" s="22"/>
      <c r="YM19" s="22"/>
      <c r="YN19" s="22"/>
      <c r="YO19" s="22"/>
      <c r="YP19" s="22"/>
      <c r="YQ19" s="22"/>
      <c r="YR19" s="22"/>
      <c r="YS19" s="22"/>
      <c r="YT19" s="22"/>
      <c r="YU19" s="22"/>
      <c r="YV19" s="22"/>
      <c r="YW19" s="22"/>
      <c r="YX19" s="22"/>
      <c r="YY19" s="22"/>
      <c r="YZ19" s="22"/>
      <c r="ZA19" s="22"/>
      <c r="ZB19" s="22"/>
      <c r="ZC19" s="22"/>
      <c r="ZD19" s="22"/>
      <c r="ZE19" s="22"/>
      <c r="ZF19" s="22"/>
      <c r="ZG19" s="22"/>
      <c r="ZH19" s="22"/>
      <c r="ZI19" s="22"/>
      <c r="ZJ19" s="22"/>
      <c r="ZK19" s="22"/>
      <c r="ZL19" s="22"/>
      <c r="ZM19" s="22"/>
      <c r="ZN19" s="22"/>
      <c r="ZO19" s="22"/>
      <c r="ZP19" s="22"/>
      <c r="ZQ19" s="22"/>
      <c r="ZR19" s="22"/>
      <c r="ZS19" s="22"/>
      <c r="ZT19" s="22"/>
      <c r="ZU19" s="22"/>
      <c r="ZV19" s="22"/>
      <c r="ZW19" s="22"/>
      <c r="ZX19" s="22"/>
      <c r="ZY19" s="22"/>
      <c r="ZZ19" s="22"/>
      <c r="AAA19" s="22"/>
      <c r="AAB19" s="22"/>
      <c r="AAC19" s="22"/>
      <c r="AAD19" s="22"/>
      <c r="AAE19" s="22"/>
      <c r="AAF19" s="22"/>
    </row>
    <row r="20" spans="1:708" ht="47.25" customHeight="1">
      <c r="A20" s="22"/>
      <c r="B20" s="23" t="s">
        <v>72</v>
      </c>
      <c r="C20" s="23">
        <v>6</v>
      </c>
      <c r="D20" s="22"/>
      <c r="E20" s="22" t="s">
        <v>81</v>
      </c>
      <c r="F20" s="22" t="s">
        <v>109</v>
      </c>
      <c r="G20" s="24">
        <v>1001.17</v>
      </c>
      <c r="H20" s="25">
        <v>1438</v>
      </c>
      <c r="I20" s="26">
        <f t="shared" si="0"/>
        <v>1.436319506177772</v>
      </c>
      <c r="J20" s="24">
        <v>1000.27</v>
      </c>
      <c r="K20" s="27">
        <v>1436.71</v>
      </c>
      <c r="L20" s="28">
        <f t="shared" si="1"/>
        <v>0.99910292072322671</v>
      </c>
      <c r="M20" s="23">
        <v>5</v>
      </c>
      <c r="N20" s="29"/>
      <c r="O20" s="30">
        <v>9.0775988286969262</v>
      </c>
      <c r="P20" s="23">
        <v>2</v>
      </c>
      <c r="Q20" s="23">
        <v>209</v>
      </c>
      <c r="R20" s="23">
        <v>95</v>
      </c>
      <c r="S20" s="31">
        <f t="shared" si="13"/>
        <v>0.45454545454545453</v>
      </c>
      <c r="T20" s="23">
        <v>4</v>
      </c>
      <c r="U20" s="23">
        <v>522</v>
      </c>
      <c r="V20" s="32">
        <f t="shared" si="2"/>
        <v>0.36300417246175243</v>
      </c>
      <c r="W20" s="23">
        <v>4</v>
      </c>
      <c r="X20" s="22">
        <v>118</v>
      </c>
      <c r="Y20" s="34">
        <f t="shared" si="3"/>
        <v>8.2058414464534074E-2</v>
      </c>
      <c r="Z20" s="23">
        <v>2</v>
      </c>
      <c r="AA20" s="35">
        <v>35</v>
      </c>
      <c r="AB20" s="36">
        <f t="shared" si="4"/>
        <v>2.4339360222531293E-2</v>
      </c>
      <c r="AC20" s="23">
        <v>1</v>
      </c>
      <c r="AD20" s="37">
        <v>0.55000000000000004</v>
      </c>
      <c r="AE20" s="23">
        <v>5</v>
      </c>
      <c r="AF20" s="38">
        <v>5.0000000000000001E-3</v>
      </c>
      <c r="AG20" s="23">
        <v>1</v>
      </c>
      <c r="AH20" s="23">
        <f t="shared" si="8"/>
        <v>2.7142857142857144</v>
      </c>
      <c r="AI20" s="22"/>
      <c r="AJ20" s="22">
        <f t="shared" si="5"/>
        <v>3.8571428571428572</v>
      </c>
      <c r="AK20" s="29" t="str">
        <f t="shared" si="9"/>
        <v>HIGH</v>
      </c>
      <c r="AL20" s="40" t="s">
        <v>75</v>
      </c>
      <c r="AM20" s="41">
        <v>2</v>
      </c>
      <c r="AN20" s="42" t="s">
        <v>76</v>
      </c>
      <c r="AO20" s="43">
        <v>2</v>
      </c>
      <c r="AP20" s="40" t="s">
        <v>110</v>
      </c>
      <c r="AQ20" s="43">
        <v>3</v>
      </c>
      <c r="AR20" s="40" t="s">
        <v>78</v>
      </c>
      <c r="AS20" s="41">
        <v>3</v>
      </c>
      <c r="AT20" s="40" t="s">
        <v>79</v>
      </c>
      <c r="AU20" s="41">
        <v>4</v>
      </c>
      <c r="AV20" s="44" t="s">
        <v>80</v>
      </c>
      <c r="AW20" s="45">
        <v>4</v>
      </c>
      <c r="AX20" s="22">
        <f t="shared" si="10"/>
        <v>3</v>
      </c>
      <c r="AY20" s="22"/>
      <c r="AZ20" s="46">
        <f t="shared" si="6"/>
        <v>1.2857142857142858</v>
      </c>
      <c r="BA20" s="22" t="str">
        <f t="shared" si="11"/>
        <v>HIGH</v>
      </c>
      <c r="BB20" s="22">
        <v>2</v>
      </c>
      <c r="BC20" s="22">
        <f t="shared" si="7"/>
        <v>12</v>
      </c>
      <c r="BD20" s="29" t="str">
        <f t="shared" si="12"/>
        <v>LOW RISK</v>
      </c>
      <c r="BE20" s="47"/>
      <c r="BF20" s="47"/>
      <c r="BG20" s="47"/>
      <c r="BH20" s="47"/>
      <c r="BI20" s="47"/>
      <c r="BJ20" s="47"/>
      <c r="BK20" s="47"/>
      <c r="BL20" s="47"/>
      <c r="BM20" s="47"/>
      <c r="BN20" s="47"/>
      <c r="BO20" s="47"/>
      <c r="BP20" s="47"/>
      <c r="BQ20" s="47"/>
      <c r="BR20" s="48"/>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2"/>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2"/>
      <c r="ND20" s="22"/>
      <c r="NE20" s="22"/>
      <c r="NF20" s="22"/>
      <c r="NG20" s="22"/>
      <c r="NH20" s="22"/>
      <c r="NI20" s="22"/>
      <c r="NJ20" s="22"/>
      <c r="NK20" s="22"/>
      <c r="NL20" s="22"/>
      <c r="NM20" s="22"/>
      <c r="NN20" s="22"/>
      <c r="NO20" s="22"/>
      <c r="NP20" s="22"/>
      <c r="NQ20" s="22"/>
      <c r="NR20" s="22"/>
      <c r="NS20" s="22"/>
      <c r="NT20" s="22"/>
      <c r="NU20" s="22"/>
      <c r="NV20" s="22"/>
      <c r="NW20" s="22"/>
      <c r="NX20" s="22"/>
      <c r="NY20" s="22"/>
      <c r="NZ20" s="22"/>
      <c r="OA20" s="22"/>
      <c r="OB20" s="22"/>
      <c r="OC20" s="22"/>
      <c r="OD20" s="22"/>
      <c r="OE20" s="22"/>
      <c r="OF20" s="22"/>
      <c r="OG20" s="22"/>
      <c r="OH20" s="22"/>
      <c r="OI20" s="22"/>
      <c r="OJ20" s="22"/>
      <c r="OK20" s="22"/>
      <c r="OL20" s="22"/>
      <c r="OM20" s="22"/>
      <c r="ON20" s="22"/>
      <c r="OO20" s="22"/>
      <c r="OP20" s="22"/>
      <c r="OQ20" s="22"/>
      <c r="OR20" s="22"/>
      <c r="OS20" s="22"/>
      <c r="OT20" s="22"/>
      <c r="OU20" s="22"/>
      <c r="OV20" s="22"/>
      <c r="OW20" s="22"/>
      <c r="OX20" s="22"/>
      <c r="OY20" s="22"/>
      <c r="OZ20" s="22"/>
      <c r="PA20" s="22"/>
      <c r="PB20" s="22"/>
      <c r="PC20" s="22"/>
      <c r="PD20" s="22"/>
      <c r="PE20" s="22"/>
      <c r="PF20" s="22"/>
      <c r="PG20" s="22"/>
      <c r="PH20" s="22"/>
      <c r="PI20" s="22"/>
      <c r="PJ20" s="22"/>
      <c r="PK20" s="22"/>
      <c r="PL20" s="22"/>
      <c r="PM20" s="22"/>
      <c r="PN20" s="22"/>
      <c r="PO20" s="22"/>
      <c r="PP20" s="22"/>
      <c r="PQ20" s="22"/>
      <c r="PR20" s="22"/>
      <c r="PS20" s="22"/>
      <c r="PT20" s="22"/>
      <c r="PU20" s="22"/>
      <c r="PV20" s="22"/>
      <c r="PW20" s="22"/>
      <c r="PX20" s="22"/>
      <c r="PY20" s="22"/>
      <c r="PZ20" s="22"/>
      <c r="QA20" s="22"/>
      <c r="QB20" s="22"/>
      <c r="QC20" s="22"/>
      <c r="QD20" s="22"/>
      <c r="QE20" s="22"/>
      <c r="QF20" s="22"/>
      <c r="QG20" s="22"/>
      <c r="QH20" s="22"/>
      <c r="QI20" s="22"/>
      <c r="QJ20" s="22"/>
      <c r="QK20" s="22"/>
      <c r="QL20" s="22"/>
      <c r="QM20" s="22"/>
      <c r="QN20" s="22"/>
      <c r="QO20" s="22"/>
      <c r="QP20" s="22"/>
      <c r="QQ20" s="22"/>
      <c r="QR20" s="22"/>
      <c r="QS20" s="22"/>
      <c r="QT20" s="22"/>
      <c r="QU20" s="22"/>
      <c r="QV20" s="22"/>
      <c r="QW20" s="22"/>
      <c r="QX20" s="22"/>
      <c r="QY20" s="22"/>
      <c r="QZ20" s="22"/>
      <c r="RA20" s="22"/>
      <c r="RB20" s="22"/>
      <c r="RC20" s="22"/>
      <c r="RD20" s="22"/>
      <c r="RE20" s="22"/>
      <c r="RF20" s="22"/>
      <c r="RG20" s="22"/>
      <c r="RH20" s="22"/>
      <c r="RI20" s="22"/>
      <c r="RJ20" s="22"/>
      <c r="RK20" s="22"/>
      <c r="RL20" s="22"/>
      <c r="RM20" s="22"/>
      <c r="RN20" s="22"/>
      <c r="RO20" s="22"/>
      <c r="RP20" s="22"/>
      <c r="RQ20" s="22"/>
      <c r="RR20" s="22"/>
      <c r="RS20" s="22"/>
      <c r="RT20" s="22"/>
      <c r="RU20" s="22"/>
      <c r="RV20" s="22"/>
      <c r="RW20" s="22"/>
      <c r="RX20" s="22"/>
      <c r="RY20" s="22"/>
      <c r="RZ20" s="22"/>
      <c r="SA20" s="22"/>
      <c r="SB20" s="22"/>
      <c r="SC20" s="22"/>
      <c r="SD20" s="22"/>
      <c r="SE20" s="22"/>
      <c r="SF20" s="22"/>
      <c r="SG20" s="22"/>
      <c r="SH20" s="22"/>
      <c r="SI20" s="22"/>
      <c r="SJ20" s="22"/>
      <c r="SK20" s="22"/>
      <c r="SL20" s="22"/>
      <c r="SM20" s="22"/>
      <c r="SN20" s="22"/>
      <c r="SO20" s="22"/>
      <c r="SP20" s="22"/>
      <c r="SQ20" s="22"/>
      <c r="SR20" s="22"/>
      <c r="SS20" s="22"/>
      <c r="ST20" s="22"/>
      <c r="SU20" s="22"/>
      <c r="SV20" s="22"/>
      <c r="SW20" s="22"/>
      <c r="SX20" s="22"/>
      <c r="SY20" s="22"/>
      <c r="SZ20" s="22"/>
      <c r="TA20" s="22"/>
      <c r="TB20" s="22"/>
      <c r="TC20" s="22"/>
      <c r="TD20" s="22"/>
      <c r="TE20" s="22"/>
      <c r="TF20" s="22"/>
      <c r="TG20" s="22"/>
      <c r="TH20" s="22"/>
      <c r="TI20" s="22"/>
      <c r="TJ20" s="22"/>
      <c r="TK20" s="22"/>
      <c r="TL20" s="22"/>
      <c r="TM20" s="22"/>
      <c r="TN20" s="22"/>
      <c r="TO20" s="22"/>
      <c r="TP20" s="22"/>
      <c r="TQ20" s="22"/>
      <c r="TR20" s="22"/>
      <c r="TS20" s="22"/>
      <c r="TT20" s="22"/>
      <c r="TU20" s="22"/>
      <c r="TV20" s="22"/>
      <c r="TW20" s="22"/>
      <c r="TX20" s="22"/>
      <c r="TY20" s="22"/>
      <c r="TZ20" s="22"/>
      <c r="UA20" s="22"/>
      <c r="UB20" s="22"/>
      <c r="UC20" s="22"/>
      <c r="UD20" s="22"/>
      <c r="UE20" s="22"/>
      <c r="UF20" s="22"/>
      <c r="UG20" s="22"/>
      <c r="UH20" s="22"/>
      <c r="UI20" s="22"/>
      <c r="UJ20" s="22"/>
      <c r="UK20" s="22"/>
      <c r="UL20" s="22"/>
      <c r="UM20" s="22"/>
      <c r="UN20" s="22"/>
      <c r="UO20" s="22"/>
      <c r="UP20" s="22"/>
      <c r="UQ20" s="22"/>
      <c r="UR20" s="22"/>
      <c r="US20" s="22"/>
      <c r="UT20" s="22"/>
      <c r="UU20" s="22"/>
      <c r="UV20" s="22"/>
      <c r="UW20" s="22"/>
      <c r="UX20" s="22"/>
      <c r="UY20" s="22"/>
      <c r="UZ20" s="22"/>
      <c r="VA20" s="22"/>
      <c r="VB20" s="22"/>
      <c r="VC20" s="22"/>
      <c r="VD20" s="22"/>
      <c r="VE20" s="22"/>
      <c r="VF20" s="22"/>
      <c r="VG20" s="22"/>
      <c r="VH20" s="22"/>
      <c r="VI20" s="22"/>
      <c r="VJ20" s="22"/>
      <c r="VK20" s="22"/>
      <c r="VL20" s="22"/>
      <c r="VM20" s="22"/>
      <c r="VN20" s="22"/>
      <c r="VO20" s="22"/>
      <c r="VP20" s="22"/>
      <c r="VQ20" s="22"/>
      <c r="VR20" s="22"/>
      <c r="VS20" s="22"/>
      <c r="VT20" s="22"/>
      <c r="VU20" s="22"/>
      <c r="VV20" s="22"/>
      <c r="VW20" s="22"/>
      <c r="VX20" s="22"/>
      <c r="VY20" s="22"/>
      <c r="VZ20" s="22"/>
      <c r="WA20" s="22"/>
      <c r="WB20" s="22"/>
      <c r="WC20" s="22"/>
      <c r="WD20" s="22"/>
      <c r="WE20" s="22"/>
      <c r="WF20" s="22"/>
      <c r="WG20" s="22"/>
      <c r="WH20" s="22"/>
      <c r="WI20" s="22"/>
      <c r="WJ20" s="22"/>
      <c r="WK20" s="22"/>
      <c r="WL20" s="22"/>
      <c r="WM20" s="22"/>
      <c r="WN20" s="22"/>
      <c r="WO20" s="22"/>
      <c r="WP20" s="22"/>
      <c r="WQ20" s="22"/>
      <c r="WR20" s="22"/>
      <c r="WS20" s="22"/>
      <c r="WT20" s="22"/>
      <c r="WU20" s="22"/>
      <c r="WV20" s="22"/>
      <c r="WW20" s="22"/>
      <c r="WX20" s="22"/>
      <c r="WY20" s="22"/>
      <c r="WZ20" s="22"/>
      <c r="XA20" s="22"/>
      <c r="XB20" s="22"/>
      <c r="XC20" s="22"/>
      <c r="XD20" s="22"/>
      <c r="XE20" s="22"/>
      <c r="XF20" s="22"/>
      <c r="XG20" s="22"/>
      <c r="XH20" s="22"/>
      <c r="XI20" s="22"/>
      <c r="XJ20" s="22"/>
      <c r="XK20" s="22"/>
      <c r="XL20" s="22"/>
      <c r="XM20" s="22"/>
      <c r="XN20" s="22"/>
      <c r="XO20" s="22"/>
      <c r="XP20" s="22"/>
      <c r="XQ20" s="22"/>
      <c r="XR20" s="22"/>
      <c r="XS20" s="22"/>
      <c r="XT20" s="22"/>
      <c r="XU20" s="22"/>
      <c r="XV20" s="22"/>
      <c r="XW20" s="22"/>
      <c r="XX20" s="22"/>
      <c r="XY20" s="22"/>
      <c r="XZ20" s="22"/>
      <c r="YA20" s="22"/>
      <c r="YB20" s="22"/>
      <c r="YC20" s="22"/>
      <c r="YD20" s="22"/>
      <c r="YE20" s="22"/>
      <c r="YF20" s="22"/>
      <c r="YG20" s="22"/>
      <c r="YH20" s="22"/>
      <c r="YI20" s="22"/>
      <c r="YJ20" s="22"/>
      <c r="YK20" s="22"/>
      <c r="YL20" s="22"/>
      <c r="YM20" s="22"/>
      <c r="YN20" s="22"/>
      <c r="YO20" s="22"/>
      <c r="YP20" s="22"/>
      <c r="YQ20" s="22"/>
      <c r="YR20" s="22"/>
      <c r="YS20" s="22"/>
      <c r="YT20" s="22"/>
      <c r="YU20" s="22"/>
      <c r="YV20" s="22"/>
      <c r="YW20" s="22"/>
      <c r="YX20" s="22"/>
      <c r="YY20" s="22"/>
      <c r="YZ20" s="22"/>
      <c r="ZA20" s="22"/>
      <c r="ZB20" s="22"/>
      <c r="ZC20" s="22"/>
      <c r="ZD20" s="22"/>
      <c r="ZE20" s="22"/>
      <c r="ZF20" s="22"/>
      <c r="ZG20" s="22"/>
      <c r="ZH20" s="22"/>
      <c r="ZI20" s="22"/>
      <c r="ZJ20" s="22"/>
      <c r="ZK20" s="22"/>
      <c r="ZL20" s="22"/>
      <c r="ZM20" s="22"/>
      <c r="ZN20" s="22"/>
      <c r="ZO20" s="22"/>
      <c r="ZP20" s="22"/>
      <c r="ZQ20" s="22"/>
      <c r="ZR20" s="22"/>
      <c r="ZS20" s="22"/>
      <c r="ZT20" s="22"/>
      <c r="ZU20" s="22"/>
      <c r="ZV20" s="22"/>
      <c r="ZW20" s="22"/>
      <c r="ZX20" s="22"/>
      <c r="ZY20" s="22"/>
      <c r="ZZ20" s="22"/>
      <c r="AAA20" s="22"/>
      <c r="AAB20" s="22"/>
      <c r="AAC20" s="22"/>
      <c r="AAD20" s="22"/>
      <c r="AAE20" s="22"/>
      <c r="AAF20" s="22"/>
    </row>
    <row r="21" spans="1:708" ht="47.25" customHeight="1">
      <c r="A21" s="22"/>
      <c r="B21" s="23" t="s">
        <v>72</v>
      </c>
      <c r="C21" s="23">
        <v>6</v>
      </c>
      <c r="D21" s="22"/>
      <c r="E21" s="22" t="s">
        <v>81</v>
      </c>
      <c r="F21" s="22" t="s">
        <v>111</v>
      </c>
      <c r="G21" s="24">
        <v>824.61199999999997</v>
      </c>
      <c r="H21" s="25">
        <v>3786</v>
      </c>
      <c r="I21" s="26">
        <f t="shared" si="0"/>
        <v>4.5912501879671899</v>
      </c>
      <c r="J21" s="24">
        <v>675.52599999999995</v>
      </c>
      <c r="K21" s="27">
        <v>3101.51</v>
      </c>
      <c r="L21" s="28">
        <f t="shared" si="1"/>
        <v>0.81920496566296885</v>
      </c>
      <c r="M21" s="23">
        <v>5</v>
      </c>
      <c r="N21" s="29"/>
      <c r="O21" s="30">
        <v>3.0392156862745097</v>
      </c>
      <c r="P21" s="23">
        <v>1</v>
      </c>
      <c r="Q21" s="23">
        <v>392</v>
      </c>
      <c r="R21" s="23">
        <v>139</v>
      </c>
      <c r="S21" s="31">
        <f t="shared" si="13"/>
        <v>0.35459183673469385</v>
      </c>
      <c r="T21" s="23">
        <v>4</v>
      </c>
      <c r="U21" s="23">
        <v>948</v>
      </c>
      <c r="V21" s="32">
        <f t="shared" si="2"/>
        <v>0.25039619651347067</v>
      </c>
      <c r="W21" s="23">
        <v>3</v>
      </c>
      <c r="X21" s="22">
        <v>175</v>
      </c>
      <c r="Y21" s="34">
        <f t="shared" si="3"/>
        <v>4.6222926571579503E-2</v>
      </c>
      <c r="Z21" s="23">
        <v>1</v>
      </c>
      <c r="AA21" s="35">
        <v>38</v>
      </c>
      <c r="AB21" s="36">
        <f t="shared" si="4"/>
        <v>1.0036978341257264E-2</v>
      </c>
      <c r="AC21" s="23">
        <v>1</v>
      </c>
      <c r="AD21" s="37">
        <v>0.55000000000000004</v>
      </c>
      <c r="AE21" s="23">
        <v>5</v>
      </c>
      <c r="AF21" s="38">
        <v>5.0000000000000001E-3</v>
      </c>
      <c r="AG21" s="23">
        <v>1</v>
      </c>
      <c r="AH21" s="23">
        <f t="shared" si="8"/>
        <v>2.2857142857142856</v>
      </c>
      <c r="AI21" s="22"/>
      <c r="AJ21" s="22">
        <f t="shared" si="5"/>
        <v>3.6428571428571428</v>
      </c>
      <c r="AK21" s="29" t="str">
        <f t="shared" si="9"/>
        <v>HIGH</v>
      </c>
      <c r="AL21" s="40" t="s">
        <v>75</v>
      </c>
      <c r="AM21" s="41">
        <v>2</v>
      </c>
      <c r="AN21" s="42" t="s">
        <v>76</v>
      </c>
      <c r="AO21" s="43">
        <v>2</v>
      </c>
      <c r="AP21" s="40" t="s">
        <v>112</v>
      </c>
      <c r="AQ21" s="43">
        <v>3</v>
      </c>
      <c r="AR21" s="40" t="s">
        <v>78</v>
      </c>
      <c r="AS21" s="41">
        <v>3</v>
      </c>
      <c r="AT21" s="40" t="s">
        <v>79</v>
      </c>
      <c r="AU21" s="41">
        <v>4</v>
      </c>
      <c r="AV21" s="44" t="s">
        <v>80</v>
      </c>
      <c r="AW21" s="45">
        <v>4</v>
      </c>
      <c r="AX21" s="22">
        <f t="shared" si="10"/>
        <v>3</v>
      </c>
      <c r="AY21" s="22"/>
      <c r="AZ21" s="46">
        <f t="shared" si="6"/>
        <v>1.2142857142857142</v>
      </c>
      <c r="BA21" s="22" t="str">
        <f t="shared" si="11"/>
        <v>HIGH</v>
      </c>
      <c r="BB21" s="22">
        <v>3</v>
      </c>
      <c r="BC21" s="22">
        <f t="shared" si="7"/>
        <v>18</v>
      </c>
      <c r="BD21" s="29" t="str">
        <f t="shared" si="12"/>
        <v>LOW RISK</v>
      </c>
      <c r="BE21" s="47"/>
      <c r="BF21" s="47"/>
      <c r="BG21" s="47"/>
      <c r="BH21" s="47"/>
      <c r="BI21" s="47"/>
      <c r="BJ21" s="47"/>
      <c r="BK21" s="47"/>
      <c r="BL21" s="47"/>
      <c r="BM21" s="47"/>
      <c r="BN21" s="47"/>
      <c r="BO21" s="47"/>
      <c r="BP21" s="47"/>
      <c r="BQ21" s="47"/>
      <c r="BR21" s="48"/>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22"/>
      <c r="NI21" s="22"/>
      <c r="NJ21" s="22"/>
      <c r="NK21" s="22"/>
      <c r="NL21" s="22"/>
      <c r="NM21" s="22"/>
      <c r="NN21" s="22"/>
      <c r="NO21" s="22"/>
      <c r="NP21" s="22"/>
      <c r="NQ21" s="22"/>
      <c r="NR21" s="22"/>
      <c r="NS21" s="22"/>
      <c r="NT21" s="22"/>
      <c r="NU21" s="22"/>
      <c r="NV21" s="22"/>
      <c r="NW21" s="22"/>
      <c r="NX21" s="22"/>
      <c r="NY21" s="22"/>
      <c r="NZ21" s="22"/>
      <c r="OA21" s="22"/>
      <c r="OB21" s="22"/>
      <c r="OC21" s="22"/>
      <c r="OD21" s="22"/>
      <c r="OE21" s="22"/>
      <c r="OF21" s="22"/>
      <c r="OG21" s="22"/>
      <c r="OH21" s="22"/>
      <c r="OI21" s="22"/>
      <c r="OJ21" s="22"/>
      <c r="OK21" s="22"/>
      <c r="OL21" s="22"/>
      <c r="OM21" s="22"/>
      <c r="ON21" s="22"/>
      <c r="OO21" s="22"/>
      <c r="OP21" s="22"/>
      <c r="OQ21" s="22"/>
      <c r="OR21" s="22"/>
      <c r="OS21" s="22"/>
      <c r="OT21" s="22"/>
      <c r="OU21" s="22"/>
      <c r="OV21" s="22"/>
      <c r="OW21" s="22"/>
      <c r="OX21" s="22"/>
      <c r="OY21" s="22"/>
      <c r="OZ21" s="22"/>
      <c r="PA21" s="22"/>
      <c r="PB21" s="22"/>
      <c r="PC21" s="22"/>
      <c r="PD21" s="22"/>
      <c r="PE21" s="22"/>
      <c r="PF21" s="22"/>
      <c r="PG21" s="22"/>
      <c r="PH21" s="22"/>
      <c r="PI21" s="22"/>
      <c r="PJ21" s="22"/>
      <c r="PK21" s="22"/>
      <c r="PL21" s="22"/>
      <c r="PM21" s="22"/>
      <c r="PN21" s="22"/>
      <c r="PO21" s="22"/>
      <c r="PP21" s="22"/>
      <c r="PQ21" s="22"/>
      <c r="PR21" s="22"/>
      <c r="PS21" s="22"/>
      <c r="PT21" s="22"/>
      <c r="PU21" s="22"/>
      <c r="PV21" s="22"/>
      <c r="PW21" s="22"/>
      <c r="PX21" s="22"/>
      <c r="PY21" s="22"/>
      <c r="PZ21" s="22"/>
      <c r="QA21" s="22"/>
      <c r="QB21" s="22"/>
      <c r="QC21" s="22"/>
      <c r="QD21" s="22"/>
      <c r="QE21" s="22"/>
      <c r="QF21" s="22"/>
      <c r="QG21" s="22"/>
      <c r="QH21" s="22"/>
      <c r="QI21" s="22"/>
      <c r="QJ21" s="22"/>
      <c r="QK21" s="22"/>
      <c r="QL21" s="22"/>
      <c r="QM21" s="22"/>
      <c r="QN21" s="22"/>
      <c r="QO21" s="22"/>
      <c r="QP21" s="22"/>
      <c r="QQ21" s="22"/>
      <c r="QR21" s="22"/>
      <c r="QS21" s="22"/>
      <c r="QT21" s="22"/>
      <c r="QU21" s="22"/>
      <c r="QV21" s="22"/>
      <c r="QW21" s="22"/>
      <c r="QX21" s="22"/>
      <c r="QY21" s="22"/>
      <c r="QZ21" s="22"/>
      <c r="RA21" s="22"/>
      <c r="RB21" s="22"/>
      <c r="RC21" s="22"/>
      <c r="RD21" s="22"/>
      <c r="RE21" s="22"/>
      <c r="RF21" s="22"/>
      <c r="RG21" s="22"/>
      <c r="RH21" s="22"/>
      <c r="RI21" s="22"/>
      <c r="RJ21" s="22"/>
      <c r="RK21" s="22"/>
      <c r="RL21" s="22"/>
      <c r="RM21" s="22"/>
      <c r="RN21" s="22"/>
      <c r="RO21" s="22"/>
      <c r="RP21" s="22"/>
      <c r="RQ21" s="22"/>
      <c r="RR21" s="22"/>
      <c r="RS21" s="22"/>
      <c r="RT21" s="22"/>
      <c r="RU21" s="22"/>
      <c r="RV21" s="22"/>
      <c r="RW21" s="22"/>
      <c r="RX21" s="22"/>
      <c r="RY21" s="22"/>
      <c r="RZ21" s="22"/>
      <c r="SA21" s="22"/>
      <c r="SB21" s="22"/>
      <c r="SC21" s="22"/>
      <c r="SD21" s="22"/>
      <c r="SE21" s="22"/>
      <c r="SF21" s="22"/>
      <c r="SG21" s="22"/>
      <c r="SH21" s="22"/>
      <c r="SI21" s="22"/>
      <c r="SJ21" s="22"/>
      <c r="SK21" s="22"/>
      <c r="SL21" s="22"/>
      <c r="SM21" s="22"/>
      <c r="SN21" s="22"/>
      <c r="SO21" s="22"/>
      <c r="SP21" s="22"/>
      <c r="SQ21" s="22"/>
      <c r="SR21" s="22"/>
      <c r="SS21" s="22"/>
      <c r="ST21" s="22"/>
      <c r="SU21" s="22"/>
      <c r="SV21" s="22"/>
      <c r="SW21" s="22"/>
      <c r="SX21" s="22"/>
      <c r="SY21" s="22"/>
      <c r="SZ21" s="22"/>
      <c r="TA21" s="22"/>
      <c r="TB21" s="22"/>
      <c r="TC21" s="22"/>
      <c r="TD21" s="22"/>
      <c r="TE21" s="22"/>
      <c r="TF21" s="22"/>
      <c r="TG21" s="22"/>
      <c r="TH21" s="22"/>
      <c r="TI21" s="22"/>
      <c r="TJ21" s="22"/>
      <c r="TK21" s="22"/>
      <c r="TL21" s="22"/>
      <c r="TM21" s="22"/>
      <c r="TN21" s="22"/>
      <c r="TO21" s="22"/>
      <c r="TP21" s="22"/>
      <c r="TQ21" s="22"/>
      <c r="TR21" s="22"/>
      <c r="TS21" s="22"/>
      <c r="TT21" s="22"/>
      <c r="TU21" s="22"/>
      <c r="TV21" s="22"/>
      <c r="TW21" s="22"/>
      <c r="TX21" s="22"/>
      <c r="TY21" s="22"/>
      <c r="TZ21" s="22"/>
      <c r="UA21" s="22"/>
      <c r="UB21" s="22"/>
      <c r="UC21" s="22"/>
      <c r="UD21" s="22"/>
      <c r="UE21" s="22"/>
      <c r="UF21" s="22"/>
      <c r="UG21" s="22"/>
      <c r="UH21" s="22"/>
      <c r="UI21" s="22"/>
      <c r="UJ21" s="22"/>
      <c r="UK21" s="22"/>
      <c r="UL21" s="22"/>
      <c r="UM21" s="22"/>
      <c r="UN21" s="22"/>
      <c r="UO21" s="22"/>
      <c r="UP21" s="22"/>
      <c r="UQ21" s="22"/>
      <c r="UR21" s="22"/>
      <c r="US21" s="22"/>
      <c r="UT21" s="22"/>
      <c r="UU21" s="22"/>
      <c r="UV21" s="22"/>
      <c r="UW21" s="22"/>
      <c r="UX21" s="22"/>
      <c r="UY21" s="22"/>
      <c r="UZ21" s="22"/>
      <c r="VA21" s="22"/>
      <c r="VB21" s="22"/>
      <c r="VC21" s="22"/>
      <c r="VD21" s="22"/>
      <c r="VE21" s="22"/>
      <c r="VF21" s="22"/>
      <c r="VG21" s="22"/>
      <c r="VH21" s="22"/>
      <c r="VI21" s="22"/>
      <c r="VJ21" s="22"/>
      <c r="VK21" s="22"/>
      <c r="VL21" s="22"/>
      <c r="VM21" s="22"/>
      <c r="VN21" s="22"/>
      <c r="VO21" s="22"/>
      <c r="VP21" s="22"/>
      <c r="VQ21" s="22"/>
      <c r="VR21" s="22"/>
      <c r="VS21" s="22"/>
      <c r="VT21" s="22"/>
      <c r="VU21" s="22"/>
      <c r="VV21" s="22"/>
      <c r="VW21" s="22"/>
      <c r="VX21" s="22"/>
      <c r="VY21" s="22"/>
      <c r="VZ21" s="22"/>
      <c r="WA21" s="22"/>
      <c r="WB21" s="22"/>
      <c r="WC21" s="22"/>
      <c r="WD21" s="22"/>
      <c r="WE21" s="22"/>
      <c r="WF21" s="22"/>
      <c r="WG21" s="22"/>
      <c r="WH21" s="22"/>
      <c r="WI21" s="22"/>
      <c r="WJ21" s="22"/>
      <c r="WK21" s="22"/>
      <c r="WL21" s="22"/>
      <c r="WM21" s="22"/>
      <c r="WN21" s="22"/>
      <c r="WO21" s="22"/>
      <c r="WP21" s="22"/>
      <c r="WQ21" s="22"/>
      <c r="WR21" s="22"/>
      <c r="WS21" s="22"/>
      <c r="WT21" s="22"/>
      <c r="WU21" s="22"/>
      <c r="WV21" s="22"/>
      <c r="WW21" s="22"/>
      <c r="WX21" s="22"/>
      <c r="WY21" s="22"/>
      <c r="WZ21" s="22"/>
      <c r="XA21" s="22"/>
      <c r="XB21" s="22"/>
      <c r="XC21" s="22"/>
      <c r="XD21" s="22"/>
      <c r="XE21" s="22"/>
      <c r="XF21" s="22"/>
      <c r="XG21" s="22"/>
      <c r="XH21" s="22"/>
      <c r="XI21" s="22"/>
      <c r="XJ21" s="22"/>
      <c r="XK21" s="22"/>
      <c r="XL21" s="22"/>
      <c r="XM21" s="22"/>
      <c r="XN21" s="22"/>
      <c r="XO21" s="22"/>
      <c r="XP21" s="22"/>
      <c r="XQ21" s="22"/>
      <c r="XR21" s="22"/>
      <c r="XS21" s="22"/>
      <c r="XT21" s="22"/>
      <c r="XU21" s="22"/>
      <c r="XV21" s="22"/>
      <c r="XW21" s="22"/>
      <c r="XX21" s="22"/>
      <c r="XY21" s="22"/>
      <c r="XZ21" s="22"/>
      <c r="YA21" s="22"/>
      <c r="YB21" s="22"/>
      <c r="YC21" s="22"/>
      <c r="YD21" s="22"/>
      <c r="YE21" s="22"/>
      <c r="YF21" s="22"/>
      <c r="YG21" s="22"/>
      <c r="YH21" s="22"/>
      <c r="YI21" s="22"/>
      <c r="YJ21" s="22"/>
      <c r="YK21" s="22"/>
      <c r="YL21" s="22"/>
      <c r="YM21" s="22"/>
      <c r="YN21" s="22"/>
      <c r="YO21" s="22"/>
      <c r="YP21" s="22"/>
      <c r="YQ21" s="22"/>
      <c r="YR21" s="22"/>
      <c r="YS21" s="22"/>
      <c r="YT21" s="22"/>
      <c r="YU21" s="22"/>
      <c r="YV21" s="22"/>
      <c r="YW21" s="22"/>
      <c r="YX21" s="22"/>
      <c r="YY21" s="22"/>
      <c r="YZ21" s="22"/>
      <c r="ZA21" s="22"/>
      <c r="ZB21" s="22"/>
      <c r="ZC21" s="22"/>
      <c r="ZD21" s="22"/>
      <c r="ZE21" s="22"/>
      <c r="ZF21" s="22"/>
      <c r="ZG21" s="22"/>
      <c r="ZH21" s="22"/>
      <c r="ZI21" s="22"/>
      <c r="ZJ21" s="22"/>
      <c r="ZK21" s="22"/>
      <c r="ZL21" s="22"/>
      <c r="ZM21" s="22"/>
      <c r="ZN21" s="22"/>
      <c r="ZO21" s="22"/>
      <c r="ZP21" s="22"/>
      <c r="ZQ21" s="22"/>
      <c r="ZR21" s="22"/>
      <c r="ZS21" s="22"/>
      <c r="ZT21" s="22"/>
      <c r="ZU21" s="22"/>
      <c r="ZV21" s="22"/>
      <c r="ZW21" s="22"/>
      <c r="ZX21" s="22"/>
      <c r="ZY21" s="22"/>
      <c r="ZZ21" s="22"/>
      <c r="AAA21" s="22"/>
      <c r="AAB21" s="22"/>
      <c r="AAC21" s="22"/>
      <c r="AAD21" s="22"/>
      <c r="AAE21" s="22"/>
      <c r="AAF21" s="22"/>
    </row>
    <row r="22" spans="1:708" ht="47.25" customHeight="1">
      <c r="A22" s="22"/>
      <c r="B22" s="23" t="s">
        <v>72</v>
      </c>
      <c r="C22" s="23">
        <v>6</v>
      </c>
      <c r="D22" s="22"/>
      <c r="E22" s="22" t="s">
        <v>73</v>
      </c>
      <c r="F22" s="22" t="s">
        <v>113</v>
      </c>
      <c r="G22" s="24">
        <v>138.94</v>
      </c>
      <c r="H22" s="25">
        <v>4599</v>
      </c>
      <c r="I22" s="26">
        <f t="shared" si="0"/>
        <v>33.100618972218221</v>
      </c>
      <c r="J22" s="24">
        <v>138.94</v>
      </c>
      <c r="K22" s="27">
        <v>4599.01</v>
      </c>
      <c r="L22" s="28">
        <f t="shared" si="1"/>
        <v>1.0000021743857361</v>
      </c>
      <c r="M22" s="23">
        <v>5</v>
      </c>
      <c r="N22" s="29"/>
      <c r="O22" s="30">
        <v>3.2846715328467155</v>
      </c>
      <c r="P22" s="23">
        <v>1</v>
      </c>
      <c r="Q22" s="23">
        <v>109</v>
      </c>
      <c r="R22" s="23">
        <v>26</v>
      </c>
      <c r="S22" s="31">
        <f t="shared" si="13"/>
        <v>0.23853211009174313</v>
      </c>
      <c r="T22" s="23">
        <v>3</v>
      </c>
      <c r="U22" s="23">
        <v>343</v>
      </c>
      <c r="V22" s="32">
        <f t="shared" si="2"/>
        <v>7.4581430745814303E-2</v>
      </c>
      <c r="W22" s="23">
        <v>2</v>
      </c>
      <c r="X22" s="22">
        <v>66</v>
      </c>
      <c r="Y22" s="34">
        <f t="shared" si="3"/>
        <v>1.4350945857795172E-2</v>
      </c>
      <c r="Z22" s="23">
        <v>1</v>
      </c>
      <c r="AA22" s="35">
        <v>53</v>
      </c>
      <c r="AB22" s="36">
        <f t="shared" si="4"/>
        <v>1.1524244400956729E-2</v>
      </c>
      <c r="AC22" s="23">
        <v>1</v>
      </c>
      <c r="AD22" s="37">
        <v>0.65</v>
      </c>
      <c r="AE22" s="23">
        <v>5</v>
      </c>
      <c r="AF22" s="38">
        <v>5.0000000000000001E-3</v>
      </c>
      <c r="AG22" s="23">
        <v>1</v>
      </c>
      <c r="AH22" s="23">
        <f t="shared" si="8"/>
        <v>2</v>
      </c>
      <c r="AI22" s="22"/>
      <c r="AJ22" s="22">
        <f t="shared" si="5"/>
        <v>3.5</v>
      </c>
      <c r="AK22" s="29" t="str">
        <f t="shared" si="9"/>
        <v>HIGH</v>
      </c>
      <c r="AL22" s="40" t="s">
        <v>75</v>
      </c>
      <c r="AM22" s="41">
        <v>2</v>
      </c>
      <c r="AN22" s="42" t="s">
        <v>76</v>
      </c>
      <c r="AO22" s="43">
        <v>2</v>
      </c>
      <c r="AP22" s="40" t="s">
        <v>114</v>
      </c>
      <c r="AQ22" s="43">
        <v>3</v>
      </c>
      <c r="AR22" s="40" t="s">
        <v>78</v>
      </c>
      <c r="AS22" s="41">
        <v>3</v>
      </c>
      <c r="AT22" s="40" t="s">
        <v>79</v>
      </c>
      <c r="AU22" s="41">
        <v>4</v>
      </c>
      <c r="AV22" s="44" t="s">
        <v>80</v>
      </c>
      <c r="AW22" s="45">
        <v>4</v>
      </c>
      <c r="AX22" s="22">
        <f t="shared" si="10"/>
        <v>3</v>
      </c>
      <c r="AY22" s="22"/>
      <c r="AZ22" s="46">
        <f t="shared" si="6"/>
        <v>1.1666666666666667</v>
      </c>
      <c r="BA22" s="22" t="str">
        <f t="shared" si="11"/>
        <v>HIGH</v>
      </c>
      <c r="BB22" s="22">
        <v>3</v>
      </c>
      <c r="BC22" s="22">
        <f t="shared" si="7"/>
        <v>18</v>
      </c>
      <c r="BD22" s="29" t="str">
        <f t="shared" si="12"/>
        <v>LOW RISK</v>
      </c>
      <c r="BE22" s="47"/>
      <c r="BF22" s="47"/>
      <c r="BG22" s="47"/>
      <c r="BH22" s="47"/>
      <c r="BI22" s="47"/>
      <c r="BJ22" s="47"/>
      <c r="BK22" s="47"/>
      <c r="BL22" s="47"/>
      <c r="BM22" s="47"/>
      <c r="BN22" s="47"/>
      <c r="BO22" s="47"/>
      <c r="BP22" s="47"/>
      <c r="BQ22" s="47"/>
      <c r="BR22" s="48"/>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22"/>
      <c r="NI22" s="22"/>
      <c r="NJ22" s="22"/>
      <c r="NK22" s="22"/>
      <c r="NL22" s="22"/>
      <c r="NM22" s="22"/>
      <c r="NN22" s="22"/>
      <c r="NO22" s="22"/>
      <c r="NP22" s="22"/>
      <c r="NQ22" s="22"/>
      <c r="NR22" s="22"/>
      <c r="NS22" s="22"/>
      <c r="NT22" s="22"/>
      <c r="NU22" s="22"/>
      <c r="NV22" s="22"/>
      <c r="NW22" s="22"/>
      <c r="NX22" s="22"/>
      <c r="NY22" s="22"/>
      <c r="NZ22" s="22"/>
      <c r="OA22" s="22"/>
      <c r="OB22" s="22"/>
      <c r="OC22" s="22"/>
      <c r="OD22" s="22"/>
      <c r="OE22" s="22"/>
      <c r="OF22" s="22"/>
      <c r="OG22" s="22"/>
      <c r="OH22" s="22"/>
      <c r="OI22" s="22"/>
      <c r="OJ22" s="22"/>
      <c r="OK22" s="22"/>
      <c r="OL22" s="22"/>
      <c r="OM22" s="22"/>
      <c r="ON22" s="22"/>
      <c r="OO22" s="22"/>
      <c r="OP22" s="22"/>
      <c r="OQ22" s="22"/>
      <c r="OR22" s="22"/>
      <c r="OS22" s="22"/>
      <c r="OT22" s="22"/>
      <c r="OU22" s="22"/>
      <c r="OV22" s="22"/>
      <c r="OW22" s="22"/>
      <c r="OX22" s="22"/>
      <c r="OY22" s="22"/>
      <c r="OZ22" s="22"/>
      <c r="PA22" s="22"/>
      <c r="PB22" s="22"/>
      <c r="PC22" s="22"/>
      <c r="PD22" s="22"/>
      <c r="PE22" s="22"/>
      <c r="PF22" s="22"/>
      <c r="PG22" s="22"/>
      <c r="PH22" s="22"/>
      <c r="PI22" s="22"/>
      <c r="PJ22" s="22"/>
      <c r="PK22" s="22"/>
      <c r="PL22" s="22"/>
      <c r="PM22" s="22"/>
      <c r="PN22" s="22"/>
      <c r="PO22" s="22"/>
      <c r="PP22" s="22"/>
      <c r="PQ22" s="22"/>
      <c r="PR22" s="22"/>
      <c r="PS22" s="22"/>
      <c r="PT22" s="22"/>
      <c r="PU22" s="22"/>
      <c r="PV22" s="22"/>
      <c r="PW22" s="22"/>
      <c r="PX22" s="22"/>
      <c r="PY22" s="22"/>
      <c r="PZ22" s="22"/>
      <c r="QA22" s="22"/>
      <c r="QB22" s="22"/>
      <c r="QC22" s="22"/>
      <c r="QD22" s="22"/>
      <c r="QE22" s="22"/>
      <c r="QF22" s="22"/>
      <c r="QG22" s="22"/>
      <c r="QH22" s="22"/>
      <c r="QI22" s="22"/>
      <c r="QJ22" s="22"/>
      <c r="QK22" s="22"/>
      <c r="QL22" s="22"/>
      <c r="QM22" s="22"/>
      <c r="QN22" s="22"/>
      <c r="QO22" s="22"/>
      <c r="QP22" s="22"/>
      <c r="QQ22" s="22"/>
      <c r="QR22" s="22"/>
      <c r="QS22" s="22"/>
      <c r="QT22" s="22"/>
      <c r="QU22" s="22"/>
      <c r="QV22" s="22"/>
      <c r="QW22" s="22"/>
      <c r="QX22" s="22"/>
      <c r="QY22" s="22"/>
      <c r="QZ22" s="22"/>
      <c r="RA22" s="22"/>
      <c r="RB22" s="22"/>
      <c r="RC22" s="22"/>
      <c r="RD22" s="22"/>
      <c r="RE22" s="22"/>
      <c r="RF22" s="22"/>
      <c r="RG22" s="22"/>
      <c r="RH22" s="22"/>
      <c r="RI22" s="22"/>
      <c r="RJ22" s="22"/>
      <c r="RK22" s="22"/>
      <c r="RL22" s="22"/>
      <c r="RM22" s="22"/>
      <c r="RN22" s="22"/>
      <c r="RO22" s="22"/>
      <c r="RP22" s="22"/>
      <c r="RQ22" s="22"/>
      <c r="RR22" s="22"/>
      <c r="RS22" s="22"/>
      <c r="RT22" s="22"/>
      <c r="RU22" s="22"/>
      <c r="RV22" s="22"/>
      <c r="RW22" s="22"/>
      <c r="RX22" s="22"/>
      <c r="RY22" s="22"/>
      <c r="RZ22" s="22"/>
      <c r="SA22" s="22"/>
      <c r="SB22" s="22"/>
      <c r="SC22" s="22"/>
      <c r="SD22" s="22"/>
      <c r="SE22" s="22"/>
      <c r="SF22" s="22"/>
      <c r="SG22" s="22"/>
      <c r="SH22" s="22"/>
      <c r="SI22" s="22"/>
      <c r="SJ22" s="22"/>
      <c r="SK22" s="22"/>
      <c r="SL22" s="22"/>
      <c r="SM22" s="22"/>
      <c r="SN22" s="22"/>
      <c r="SO22" s="22"/>
      <c r="SP22" s="22"/>
      <c r="SQ22" s="22"/>
      <c r="SR22" s="22"/>
      <c r="SS22" s="22"/>
      <c r="ST22" s="22"/>
      <c r="SU22" s="22"/>
      <c r="SV22" s="22"/>
      <c r="SW22" s="22"/>
      <c r="SX22" s="22"/>
      <c r="SY22" s="22"/>
      <c r="SZ22" s="22"/>
      <c r="TA22" s="22"/>
      <c r="TB22" s="22"/>
      <c r="TC22" s="22"/>
      <c r="TD22" s="22"/>
      <c r="TE22" s="22"/>
      <c r="TF22" s="22"/>
      <c r="TG22" s="22"/>
      <c r="TH22" s="22"/>
      <c r="TI22" s="22"/>
      <c r="TJ22" s="22"/>
      <c r="TK22" s="22"/>
      <c r="TL22" s="22"/>
      <c r="TM22" s="22"/>
      <c r="TN22" s="22"/>
      <c r="TO22" s="22"/>
      <c r="TP22" s="22"/>
      <c r="TQ22" s="22"/>
      <c r="TR22" s="22"/>
      <c r="TS22" s="22"/>
      <c r="TT22" s="22"/>
      <c r="TU22" s="22"/>
      <c r="TV22" s="22"/>
      <c r="TW22" s="22"/>
      <c r="TX22" s="22"/>
      <c r="TY22" s="22"/>
      <c r="TZ22" s="22"/>
      <c r="UA22" s="22"/>
      <c r="UB22" s="22"/>
      <c r="UC22" s="22"/>
      <c r="UD22" s="22"/>
      <c r="UE22" s="22"/>
      <c r="UF22" s="22"/>
      <c r="UG22" s="22"/>
      <c r="UH22" s="22"/>
      <c r="UI22" s="22"/>
      <c r="UJ22" s="22"/>
      <c r="UK22" s="22"/>
      <c r="UL22" s="22"/>
      <c r="UM22" s="22"/>
      <c r="UN22" s="22"/>
      <c r="UO22" s="22"/>
      <c r="UP22" s="22"/>
      <c r="UQ22" s="22"/>
      <c r="UR22" s="22"/>
      <c r="US22" s="22"/>
      <c r="UT22" s="22"/>
      <c r="UU22" s="22"/>
      <c r="UV22" s="22"/>
      <c r="UW22" s="22"/>
      <c r="UX22" s="22"/>
      <c r="UY22" s="22"/>
      <c r="UZ22" s="22"/>
      <c r="VA22" s="22"/>
      <c r="VB22" s="22"/>
      <c r="VC22" s="22"/>
      <c r="VD22" s="22"/>
      <c r="VE22" s="22"/>
      <c r="VF22" s="22"/>
      <c r="VG22" s="22"/>
      <c r="VH22" s="22"/>
      <c r="VI22" s="22"/>
      <c r="VJ22" s="22"/>
      <c r="VK22" s="22"/>
      <c r="VL22" s="22"/>
      <c r="VM22" s="22"/>
      <c r="VN22" s="22"/>
      <c r="VO22" s="22"/>
      <c r="VP22" s="22"/>
      <c r="VQ22" s="22"/>
      <c r="VR22" s="22"/>
      <c r="VS22" s="22"/>
      <c r="VT22" s="22"/>
      <c r="VU22" s="22"/>
      <c r="VV22" s="22"/>
      <c r="VW22" s="22"/>
      <c r="VX22" s="22"/>
      <c r="VY22" s="22"/>
      <c r="VZ22" s="22"/>
      <c r="WA22" s="22"/>
      <c r="WB22" s="22"/>
      <c r="WC22" s="22"/>
      <c r="WD22" s="22"/>
      <c r="WE22" s="22"/>
      <c r="WF22" s="22"/>
      <c r="WG22" s="22"/>
      <c r="WH22" s="22"/>
      <c r="WI22" s="22"/>
      <c r="WJ22" s="22"/>
      <c r="WK22" s="22"/>
      <c r="WL22" s="22"/>
      <c r="WM22" s="22"/>
      <c r="WN22" s="22"/>
      <c r="WO22" s="22"/>
      <c r="WP22" s="22"/>
      <c r="WQ22" s="22"/>
      <c r="WR22" s="22"/>
      <c r="WS22" s="22"/>
      <c r="WT22" s="22"/>
      <c r="WU22" s="22"/>
      <c r="WV22" s="22"/>
      <c r="WW22" s="22"/>
      <c r="WX22" s="22"/>
      <c r="WY22" s="22"/>
      <c r="WZ22" s="22"/>
      <c r="XA22" s="22"/>
      <c r="XB22" s="22"/>
      <c r="XC22" s="22"/>
      <c r="XD22" s="22"/>
      <c r="XE22" s="22"/>
      <c r="XF22" s="22"/>
      <c r="XG22" s="22"/>
      <c r="XH22" s="22"/>
      <c r="XI22" s="22"/>
      <c r="XJ22" s="22"/>
      <c r="XK22" s="22"/>
      <c r="XL22" s="22"/>
      <c r="XM22" s="22"/>
      <c r="XN22" s="22"/>
      <c r="XO22" s="22"/>
      <c r="XP22" s="22"/>
      <c r="XQ22" s="22"/>
      <c r="XR22" s="22"/>
      <c r="XS22" s="22"/>
      <c r="XT22" s="22"/>
      <c r="XU22" s="22"/>
      <c r="XV22" s="22"/>
      <c r="XW22" s="22"/>
      <c r="XX22" s="22"/>
      <c r="XY22" s="22"/>
      <c r="XZ22" s="22"/>
      <c r="YA22" s="22"/>
      <c r="YB22" s="22"/>
      <c r="YC22" s="22"/>
      <c r="YD22" s="22"/>
      <c r="YE22" s="22"/>
      <c r="YF22" s="22"/>
      <c r="YG22" s="22"/>
      <c r="YH22" s="22"/>
      <c r="YI22" s="22"/>
      <c r="YJ22" s="22"/>
      <c r="YK22" s="22"/>
      <c r="YL22" s="22"/>
      <c r="YM22" s="22"/>
      <c r="YN22" s="22"/>
      <c r="YO22" s="22"/>
      <c r="YP22" s="22"/>
      <c r="YQ22" s="22"/>
      <c r="YR22" s="22"/>
      <c r="YS22" s="22"/>
      <c r="YT22" s="22"/>
      <c r="YU22" s="22"/>
      <c r="YV22" s="22"/>
      <c r="YW22" s="22"/>
      <c r="YX22" s="22"/>
      <c r="YY22" s="22"/>
      <c r="YZ22" s="22"/>
      <c r="ZA22" s="22"/>
      <c r="ZB22" s="22"/>
      <c r="ZC22" s="22"/>
      <c r="ZD22" s="22"/>
      <c r="ZE22" s="22"/>
      <c r="ZF22" s="22"/>
      <c r="ZG22" s="22"/>
      <c r="ZH22" s="22"/>
      <c r="ZI22" s="22"/>
      <c r="ZJ22" s="22"/>
      <c r="ZK22" s="22"/>
      <c r="ZL22" s="22"/>
      <c r="ZM22" s="22"/>
      <c r="ZN22" s="22"/>
      <c r="ZO22" s="22"/>
      <c r="ZP22" s="22"/>
      <c r="ZQ22" s="22"/>
      <c r="ZR22" s="22"/>
      <c r="ZS22" s="22"/>
      <c r="ZT22" s="22"/>
      <c r="ZU22" s="22"/>
      <c r="ZV22" s="22"/>
      <c r="ZW22" s="22"/>
      <c r="ZX22" s="22"/>
      <c r="ZY22" s="22"/>
      <c r="ZZ22" s="22"/>
      <c r="AAA22" s="22"/>
      <c r="AAB22" s="22"/>
      <c r="AAC22" s="22"/>
      <c r="AAD22" s="22"/>
      <c r="AAE22" s="22"/>
      <c r="AAF22" s="22"/>
    </row>
    <row r="23" spans="1:708" ht="47.25" customHeight="1">
      <c r="A23" s="22"/>
      <c r="B23" s="23" t="s">
        <v>72</v>
      </c>
      <c r="C23" s="23">
        <v>6</v>
      </c>
      <c r="D23" s="22"/>
      <c r="E23" s="22" t="s">
        <v>86</v>
      </c>
      <c r="F23" s="22" t="s">
        <v>115</v>
      </c>
      <c r="G23" s="24">
        <v>773.38300000000004</v>
      </c>
      <c r="H23" s="25">
        <v>1349</v>
      </c>
      <c r="I23" s="26">
        <f t="shared" si="0"/>
        <v>1.7442845265541134</v>
      </c>
      <c r="J23" s="24">
        <v>215.60499999999999</v>
      </c>
      <c r="K23" s="27">
        <v>376.07600000000002</v>
      </c>
      <c r="L23" s="28">
        <f t="shared" si="1"/>
        <v>0.27878131949592294</v>
      </c>
      <c r="M23" s="23">
        <v>3</v>
      </c>
      <c r="N23" s="29"/>
      <c r="O23" s="30">
        <v>7.2952853598014888</v>
      </c>
      <c r="P23" s="23">
        <v>2</v>
      </c>
      <c r="Q23" s="23">
        <v>163</v>
      </c>
      <c r="R23" s="23">
        <v>87</v>
      </c>
      <c r="S23" s="31">
        <f t="shared" si="13"/>
        <v>0.53374233128834359</v>
      </c>
      <c r="T23" s="23">
        <v>5</v>
      </c>
      <c r="U23" s="23">
        <v>398</v>
      </c>
      <c r="V23" s="32">
        <f t="shared" si="2"/>
        <v>0.2950333580429948</v>
      </c>
      <c r="W23" s="23">
        <v>3</v>
      </c>
      <c r="X23" s="22">
        <v>131</v>
      </c>
      <c r="Y23" s="34">
        <f t="shared" si="3"/>
        <v>9.7108969607116388E-2</v>
      </c>
      <c r="Z23" s="23">
        <v>2</v>
      </c>
      <c r="AA23" s="35">
        <v>11</v>
      </c>
      <c r="AB23" s="36">
        <f t="shared" si="4"/>
        <v>8.1541882876204601E-3</v>
      </c>
      <c r="AC23" s="23">
        <v>1</v>
      </c>
      <c r="AD23" s="37">
        <v>0.45</v>
      </c>
      <c r="AE23" s="23">
        <v>4</v>
      </c>
      <c r="AF23" s="38">
        <v>5.0000000000000001E-3</v>
      </c>
      <c r="AG23" s="23">
        <v>1</v>
      </c>
      <c r="AH23" s="23">
        <f t="shared" si="8"/>
        <v>2.5714285714285716</v>
      </c>
      <c r="AI23" s="22"/>
      <c r="AJ23" s="22">
        <f t="shared" si="5"/>
        <v>2.7857142857142856</v>
      </c>
      <c r="AK23" s="29" t="str">
        <f t="shared" si="9"/>
        <v>HIGH</v>
      </c>
      <c r="AL23" s="40" t="s">
        <v>75</v>
      </c>
      <c r="AM23" s="41">
        <v>2</v>
      </c>
      <c r="AN23" s="42" t="s">
        <v>76</v>
      </c>
      <c r="AO23" s="43">
        <v>2</v>
      </c>
      <c r="AP23" s="40" t="s">
        <v>92</v>
      </c>
      <c r="AQ23" s="43">
        <v>3</v>
      </c>
      <c r="AR23" s="40" t="s">
        <v>78</v>
      </c>
      <c r="AS23" s="41">
        <v>3</v>
      </c>
      <c r="AT23" s="40" t="s">
        <v>79</v>
      </c>
      <c r="AU23" s="41">
        <v>4</v>
      </c>
      <c r="AV23" s="44" t="s">
        <v>80</v>
      </c>
      <c r="AW23" s="45">
        <v>4</v>
      </c>
      <c r="AX23" s="22">
        <f t="shared" si="10"/>
        <v>3</v>
      </c>
      <c r="AY23" s="22"/>
      <c r="AZ23" s="46">
        <f t="shared" si="6"/>
        <v>0.92857142857142849</v>
      </c>
      <c r="BA23" s="22" t="str">
        <f t="shared" si="11"/>
        <v>HIGH</v>
      </c>
      <c r="BB23" s="22">
        <v>3</v>
      </c>
      <c r="BC23" s="22">
        <f t="shared" si="7"/>
        <v>18</v>
      </c>
      <c r="BD23" s="29" t="str">
        <f t="shared" si="12"/>
        <v>LOW RISK</v>
      </c>
      <c r="BE23" s="47"/>
      <c r="BF23" s="47"/>
      <c r="BG23" s="47"/>
      <c r="BH23" s="47"/>
      <c r="BI23" s="47"/>
      <c r="BJ23" s="47"/>
      <c r="BK23" s="47"/>
      <c r="BL23" s="47"/>
      <c r="BM23" s="47"/>
      <c r="BN23" s="47"/>
      <c r="BO23" s="47"/>
      <c r="BP23" s="47"/>
      <c r="BQ23" s="47"/>
      <c r="BR23" s="48"/>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22"/>
      <c r="NI23" s="22"/>
      <c r="NJ23" s="22"/>
      <c r="NK23" s="22"/>
      <c r="NL23" s="22"/>
      <c r="NM23" s="22"/>
      <c r="NN23" s="22"/>
      <c r="NO23" s="22"/>
      <c r="NP23" s="22"/>
      <c r="NQ23" s="22"/>
      <c r="NR23" s="22"/>
      <c r="NS23" s="22"/>
      <c r="NT23" s="22"/>
      <c r="NU23" s="22"/>
      <c r="NV23" s="22"/>
      <c r="NW23" s="22"/>
      <c r="NX23" s="22"/>
      <c r="NY23" s="22"/>
      <c r="NZ23" s="22"/>
      <c r="OA23" s="22"/>
      <c r="OB23" s="22"/>
      <c r="OC23" s="22"/>
      <c r="OD23" s="22"/>
      <c r="OE23" s="22"/>
      <c r="OF23" s="22"/>
      <c r="OG23" s="22"/>
      <c r="OH23" s="22"/>
      <c r="OI23" s="22"/>
      <c r="OJ23" s="22"/>
      <c r="OK23" s="22"/>
      <c r="OL23" s="22"/>
      <c r="OM23" s="22"/>
      <c r="ON23" s="22"/>
      <c r="OO23" s="22"/>
      <c r="OP23" s="22"/>
      <c r="OQ23" s="22"/>
      <c r="OR23" s="22"/>
      <c r="OS23" s="22"/>
      <c r="OT23" s="22"/>
      <c r="OU23" s="22"/>
      <c r="OV23" s="22"/>
      <c r="OW23" s="22"/>
      <c r="OX23" s="22"/>
      <c r="OY23" s="22"/>
      <c r="OZ23" s="22"/>
      <c r="PA23" s="22"/>
      <c r="PB23" s="22"/>
      <c r="PC23" s="22"/>
      <c r="PD23" s="22"/>
      <c r="PE23" s="22"/>
      <c r="PF23" s="22"/>
      <c r="PG23" s="22"/>
      <c r="PH23" s="22"/>
      <c r="PI23" s="22"/>
      <c r="PJ23" s="22"/>
      <c r="PK23" s="22"/>
      <c r="PL23" s="22"/>
      <c r="PM23" s="22"/>
      <c r="PN23" s="22"/>
      <c r="PO23" s="22"/>
      <c r="PP23" s="22"/>
      <c r="PQ23" s="22"/>
      <c r="PR23" s="22"/>
      <c r="PS23" s="22"/>
      <c r="PT23" s="22"/>
      <c r="PU23" s="22"/>
      <c r="PV23" s="22"/>
      <c r="PW23" s="22"/>
      <c r="PX23" s="22"/>
      <c r="PY23" s="22"/>
      <c r="PZ23" s="22"/>
      <c r="QA23" s="22"/>
      <c r="QB23" s="22"/>
      <c r="QC23" s="22"/>
      <c r="QD23" s="22"/>
      <c r="QE23" s="22"/>
      <c r="QF23" s="22"/>
      <c r="QG23" s="22"/>
      <c r="QH23" s="22"/>
      <c r="QI23" s="22"/>
      <c r="QJ23" s="22"/>
      <c r="QK23" s="22"/>
      <c r="QL23" s="22"/>
      <c r="QM23" s="22"/>
      <c r="QN23" s="22"/>
      <c r="QO23" s="22"/>
      <c r="QP23" s="22"/>
      <c r="QQ23" s="22"/>
      <c r="QR23" s="22"/>
      <c r="QS23" s="22"/>
      <c r="QT23" s="22"/>
      <c r="QU23" s="22"/>
      <c r="QV23" s="22"/>
      <c r="QW23" s="22"/>
      <c r="QX23" s="22"/>
      <c r="QY23" s="22"/>
      <c r="QZ23" s="22"/>
      <c r="RA23" s="22"/>
      <c r="RB23" s="22"/>
      <c r="RC23" s="22"/>
      <c r="RD23" s="22"/>
      <c r="RE23" s="22"/>
      <c r="RF23" s="22"/>
      <c r="RG23" s="22"/>
      <c r="RH23" s="22"/>
      <c r="RI23" s="22"/>
      <c r="RJ23" s="22"/>
      <c r="RK23" s="22"/>
      <c r="RL23" s="22"/>
      <c r="RM23" s="22"/>
      <c r="RN23" s="22"/>
      <c r="RO23" s="22"/>
      <c r="RP23" s="22"/>
      <c r="RQ23" s="22"/>
      <c r="RR23" s="22"/>
      <c r="RS23" s="22"/>
      <c r="RT23" s="22"/>
      <c r="RU23" s="22"/>
      <c r="RV23" s="22"/>
      <c r="RW23" s="22"/>
      <c r="RX23" s="22"/>
      <c r="RY23" s="22"/>
      <c r="RZ23" s="22"/>
      <c r="SA23" s="22"/>
      <c r="SB23" s="22"/>
      <c r="SC23" s="22"/>
      <c r="SD23" s="22"/>
      <c r="SE23" s="22"/>
      <c r="SF23" s="22"/>
      <c r="SG23" s="22"/>
      <c r="SH23" s="22"/>
      <c r="SI23" s="22"/>
      <c r="SJ23" s="22"/>
      <c r="SK23" s="22"/>
      <c r="SL23" s="22"/>
      <c r="SM23" s="22"/>
      <c r="SN23" s="22"/>
      <c r="SO23" s="22"/>
      <c r="SP23" s="22"/>
      <c r="SQ23" s="22"/>
      <c r="SR23" s="22"/>
      <c r="SS23" s="22"/>
      <c r="ST23" s="22"/>
      <c r="SU23" s="22"/>
      <c r="SV23" s="22"/>
      <c r="SW23" s="22"/>
      <c r="SX23" s="22"/>
      <c r="SY23" s="22"/>
      <c r="SZ23" s="22"/>
      <c r="TA23" s="22"/>
      <c r="TB23" s="22"/>
      <c r="TC23" s="22"/>
      <c r="TD23" s="22"/>
      <c r="TE23" s="22"/>
      <c r="TF23" s="22"/>
      <c r="TG23" s="22"/>
      <c r="TH23" s="22"/>
      <c r="TI23" s="22"/>
      <c r="TJ23" s="22"/>
      <c r="TK23" s="22"/>
      <c r="TL23" s="22"/>
      <c r="TM23" s="22"/>
      <c r="TN23" s="22"/>
      <c r="TO23" s="22"/>
      <c r="TP23" s="22"/>
      <c r="TQ23" s="22"/>
      <c r="TR23" s="22"/>
      <c r="TS23" s="22"/>
      <c r="TT23" s="22"/>
      <c r="TU23" s="22"/>
      <c r="TV23" s="22"/>
      <c r="TW23" s="22"/>
      <c r="TX23" s="22"/>
      <c r="TY23" s="22"/>
      <c r="TZ23" s="22"/>
      <c r="UA23" s="22"/>
      <c r="UB23" s="22"/>
      <c r="UC23" s="22"/>
      <c r="UD23" s="22"/>
      <c r="UE23" s="22"/>
      <c r="UF23" s="22"/>
      <c r="UG23" s="22"/>
      <c r="UH23" s="22"/>
      <c r="UI23" s="22"/>
      <c r="UJ23" s="22"/>
      <c r="UK23" s="22"/>
      <c r="UL23" s="22"/>
      <c r="UM23" s="22"/>
      <c r="UN23" s="22"/>
      <c r="UO23" s="22"/>
      <c r="UP23" s="22"/>
      <c r="UQ23" s="22"/>
      <c r="UR23" s="22"/>
      <c r="US23" s="22"/>
      <c r="UT23" s="22"/>
      <c r="UU23" s="22"/>
      <c r="UV23" s="22"/>
      <c r="UW23" s="22"/>
      <c r="UX23" s="22"/>
      <c r="UY23" s="22"/>
      <c r="UZ23" s="22"/>
      <c r="VA23" s="22"/>
      <c r="VB23" s="22"/>
      <c r="VC23" s="22"/>
      <c r="VD23" s="22"/>
      <c r="VE23" s="22"/>
      <c r="VF23" s="22"/>
      <c r="VG23" s="22"/>
      <c r="VH23" s="22"/>
      <c r="VI23" s="22"/>
      <c r="VJ23" s="22"/>
      <c r="VK23" s="22"/>
      <c r="VL23" s="22"/>
      <c r="VM23" s="22"/>
      <c r="VN23" s="22"/>
      <c r="VO23" s="22"/>
      <c r="VP23" s="22"/>
      <c r="VQ23" s="22"/>
      <c r="VR23" s="22"/>
      <c r="VS23" s="22"/>
      <c r="VT23" s="22"/>
      <c r="VU23" s="22"/>
      <c r="VV23" s="22"/>
      <c r="VW23" s="22"/>
      <c r="VX23" s="22"/>
      <c r="VY23" s="22"/>
      <c r="VZ23" s="22"/>
      <c r="WA23" s="22"/>
      <c r="WB23" s="22"/>
      <c r="WC23" s="22"/>
      <c r="WD23" s="22"/>
      <c r="WE23" s="22"/>
      <c r="WF23" s="22"/>
      <c r="WG23" s="22"/>
      <c r="WH23" s="22"/>
      <c r="WI23" s="22"/>
      <c r="WJ23" s="22"/>
      <c r="WK23" s="22"/>
      <c r="WL23" s="22"/>
      <c r="WM23" s="22"/>
      <c r="WN23" s="22"/>
      <c r="WO23" s="22"/>
      <c r="WP23" s="22"/>
      <c r="WQ23" s="22"/>
      <c r="WR23" s="22"/>
      <c r="WS23" s="22"/>
      <c r="WT23" s="22"/>
      <c r="WU23" s="22"/>
      <c r="WV23" s="22"/>
      <c r="WW23" s="22"/>
      <c r="WX23" s="22"/>
      <c r="WY23" s="22"/>
      <c r="WZ23" s="22"/>
      <c r="XA23" s="22"/>
      <c r="XB23" s="22"/>
      <c r="XC23" s="22"/>
      <c r="XD23" s="22"/>
      <c r="XE23" s="22"/>
      <c r="XF23" s="22"/>
      <c r="XG23" s="22"/>
      <c r="XH23" s="22"/>
      <c r="XI23" s="22"/>
      <c r="XJ23" s="22"/>
      <c r="XK23" s="22"/>
      <c r="XL23" s="22"/>
      <c r="XM23" s="22"/>
      <c r="XN23" s="22"/>
      <c r="XO23" s="22"/>
      <c r="XP23" s="22"/>
      <c r="XQ23" s="22"/>
      <c r="XR23" s="22"/>
      <c r="XS23" s="22"/>
      <c r="XT23" s="22"/>
      <c r="XU23" s="22"/>
      <c r="XV23" s="22"/>
      <c r="XW23" s="22"/>
      <c r="XX23" s="22"/>
      <c r="XY23" s="22"/>
      <c r="XZ23" s="22"/>
      <c r="YA23" s="22"/>
      <c r="YB23" s="22"/>
      <c r="YC23" s="22"/>
      <c r="YD23" s="22"/>
      <c r="YE23" s="22"/>
      <c r="YF23" s="22"/>
      <c r="YG23" s="22"/>
      <c r="YH23" s="22"/>
      <c r="YI23" s="22"/>
      <c r="YJ23" s="22"/>
      <c r="YK23" s="22"/>
      <c r="YL23" s="22"/>
      <c r="YM23" s="22"/>
      <c r="YN23" s="22"/>
      <c r="YO23" s="22"/>
      <c r="YP23" s="22"/>
      <c r="YQ23" s="22"/>
      <c r="YR23" s="22"/>
      <c r="YS23" s="22"/>
      <c r="YT23" s="22"/>
      <c r="YU23" s="22"/>
      <c r="YV23" s="22"/>
      <c r="YW23" s="22"/>
      <c r="YX23" s="22"/>
      <c r="YY23" s="22"/>
      <c r="YZ23" s="22"/>
      <c r="ZA23" s="22"/>
      <c r="ZB23" s="22"/>
      <c r="ZC23" s="22"/>
      <c r="ZD23" s="22"/>
      <c r="ZE23" s="22"/>
      <c r="ZF23" s="22"/>
      <c r="ZG23" s="22"/>
      <c r="ZH23" s="22"/>
      <c r="ZI23" s="22"/>
      <c r="ZJ23" s="22"/>
      <c r="ZK23" s="22"/>
      <c r="ZL23" s="22"/>
      <c r="ZM23" s="22"/>
      <c r="ZN23" s="22"/>
      <c r="ZO23" s="22"/>
      <c r="ZP23" s="22"/>
      <c r="ZQ23" s="22"/>
      <c r="ZR23" s="22"/>
      <c r="ZS23" s="22"/>
      <c r="ZT23" s="22"/>
      <c r="ZU23" s="22"/>
      <c r="ZV23" s="22"/>
      <c r="ZW23" s="22"/>
      <c r="ZX23" s="22"/>
      <c r="ZY23" s="22"/>
      <c r="ZZ23" s="22"/>
      <c r="AAA23" s="22"/>
      <c r="AAB23" s="22"/>
      <c r="AAC23" s="22"/>
      <c r="AAD23" s="22"/>
      <c r="AAE23" s="22"/>
      <c r="AAF23" s="22"/>
    </row>
    <row r="24" spans="1:708" ht="47.25" customHeight="1">
      <c r="A24" s="22"/>
      <c r="B24" s="23" t="s">
        <v>72</v>
      </c>
      <c r="C24" s="23">
        <v>6</v>
      </c>
      <c r="D24" s="22"/>
      <c r="E24" s="22" t="s">
        <v>86</v>
      </c>
      <c r="F24" s="22" t="s">
        <v>116</v>
      </c>
      <c r="G24" s="24">
        <v>1127.28</v>
      </c>
      <c r="H24" s="25">
        <v>1243</v>
      </c>
      <c r="I24" s="26">
        <f t="shared" si="0"/>
        <v>1.1026541764246682</v>
      </c>
      <c r="J24" s="24">
        <v>237.52699999999999</v>
      </c>
      <c r="K24" s="27">
        <v>261.90899999999999</v>
      </c>
      <c r="L24" s="28">
        <f t="shared" si="1"/>
        <v>0.21070716009654061</v>
      </c>
      <c r="M24" s="23">
        <v>3</v>
      </c>
      <c r="N24" s="29"/>
      <c r="O24" s="30">
        <v>7.8549848942598182</v>
      </c>
      <c r="P24" s="23">
        <v>2</v>
      </c>
      <c r="Q24" s="23">
        <v>143</v>
      </c>
      <c r="R24" s="23">
        <v>55</v>
      </c>
      <c r="S24" s="31">
        <f t="shared" si="13"/>
        <v>0.38461538461538464</v>
      </c>
      <c r="T24" s="23">
        <v>4</v>
      </c>
      <c r="U24" s="23">
        <v>393</v>
      </c>
      <c r="V24" s="32">
        <f t="shared" si="2"/>
        <v>0.3161705551086082</v>
      </c>
      <c r="W24" s="23">
        <v>4</v>
      </c>
      <c r="X24" s="22">
        <v>131</v>
      </c>
      <c r="Y24" s="34">
        <f t="shared" si="3"/>
        <v>0.10539018503620273</v>
      </c>
      <c r="Z24" s="23">
        <v>2</v>
      </c>
      <c r="AA24" s="35">
        <v>13</v>
      </c>
      <c r="AB24" s="36">
        <f t="shared" si="4"/>
        <v>1.0458567980691875E-2</v>
      </c>
      <c r="AC24" s="23">
        <v>1</v>
      </c>
      <c r="AD24" s="37">
        <v>0.45</v>
      </c>
      <c r="AE24" s="23">
        <v>4</v>
      </c>
      <c r="AF24" s="38">
        <v>5.0000000000000001E-3</v>
      </c>
      <c r="AG24" s="23">
        <v>1</v>
      </c>
      <c r="AH24" s="23">
        <f t="shared" si="8"/>
        <v>2.5714285714285716</v>
      </c>
      <c r="AI24" s="22"/>
      <c r="AJ24" s="22">
        <f t="shared" si="5"/>
        <v>2.7857142857142856</v>
      </c>
      <c r="AK24" s="29" t="str">
        <f t="shared" si="9"/>
        <v>MEDIUM HIGH</v>
      </c>
      <c r="AL24" s="40" t="s">
        <v>75</v>
      </c>
      <c r="AM24" s="41">
        <v>2</v>
      </c>
      <c r="AN24" s="42" t="s">
        <v>76</v>
      </c>
      <c r="AO24" s="43">
        <v>2</v>
      </c>
      <c r="AP24" s="40" t="s">
        <v>117</v>
      </c>
      <c r="AQ24" s="43">
        <v>3</v>
      </c>
      <c r="AR24" s="40" t="s">
        <v>78</v>
      </c>
      <c r="AS24" s="41">
        <v>3</v>
      </c>
      <c r="AT24" s="40" t="s">
        <v>79</v>
      </c>
      <c r="AU24" s="41">
        <v>4</v>
      </c>
      <c r="AV24" s="44" t="s">
        <v>80</v>
      </c>
      <c r="AW24" s="45">
        <v>4</v>
      </c>
      <c r="AX24" s="22">
        <f t="shared" si="10"/>
        <v>3</v>
      </c>
      <c r="AY24" s="22"/>
      <c r="AZ24" s="46">
        <f t="shared" si="6"/>
        <v>0.92857142857142849</v>
      </c>
      <c r="BA24" s="22" t="str">
        <f t="shared" si="11"/>
        <v>MEDIUM HIGH</v>
      </c>
      <c r="BB24" s="22">
        <v>3</v>
      </c>
      <c r="BC24" s="22">
        <f t="shared" si="7"/>
        <v>18</v>
      </c>
      <c r="BD24" s="29" t="str">
        <f t="shared" si="12"/>
        <v>LOW RISK</v>
      </c>
      <c r="BE24" s="47"/>
      <c r="BF24" s="47"/>
      <c r="BG24" s="47"/>
      <c r="BH24" s="47"/>
      <c r="BI24" s="47"/>
      <c r="BJ24" s="47"/>
      <c r="BK24" s="47"/>
      <c r="BL24" s="47"/>
      <c r="BM24" s="47"/>
      <c r="BN24" s="47"/>
      <c r="BO24" s="47"/>
      <c r="BP24" s="47"/>
      <c r="BQ24" s="47"/>
      <c r="BR24" s="48"/>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22"/>
      <c r="NI24" s="22"/>
      <c r="NJ24" s="22"/>
      <c r="NK24" s="22"/>
      <c r="NL24" s="22"/>
      <c r="NM24" s="22"/>
      <c r="NN24" s="22"/>
      <c r="NO24" s="22"/>
      <c r="NP24" s="22"/>
      <c r="NQ24" s="22"/>
      <c r="NR24" s="22"/>
      <c r="NS24" s="22"/>
      <c r="NT24" s="22"/>
      <c r="NU24" s="22"/>
      <c r="NV24" s="22"/>
      <c r="NW24" s="22"/>
      <c r="NX24" s="22"/>
      <c r="NY24" s="22"/>
      <c r="NZ24" s="22"/>
      <c r="OA24" s="22"/>
      <c r="OB24" s="22"/>
      <c r="OC24" s="22"/>
      <c r="OD24" s="22"/>
      <c r="OE24" s="22"/>
      <c r="OF24" s="22"/>
      <c r="OG24" s="22"/>
      <c r="OH24" s="22"/>
      <c r="OI24" s="22"/>
      <c r="OJ24" s="22"/>
      <c r="OK24" s="22"/>
      <c r="OL24" s="22"/>
      <c r="OM24" s="22"/>
      <c r="ON24" s="22"/>
      <c r="OO24" s="22"/>
      <c r="OP24" s="22"/>
      <c r="OQ24" s="22"/>
      <c r="OR24" s="22"/>
      <c r="OS24" s="22"/>
      <c r="OT24" s="22"/>
      <c r="OU24" s="22"/>
      <c r="OV24" s="22"/>
      <c r="OW24" s="22"/>
      <c r="OX24" s="22"/>
      <c r="OY24" s="22"/>
      <c r="OZ24" s="22"/>
      <c r="PA24" s="22"/>
      <c r="PB24" s="22"/>
      <c r="PC24" s="22"/>
      <c r="PD24" s="22"/>
      <c r="PE24" s="22"/>
      <c r="PF24" s="22"/>
      <c r="PG24" s="22"/>
      <c r="PH24" s="22"/>
      <c r="PI24" s="22"/>
      <c r="PJ24" s="22"/>
      <c r="PK24" s="22"/>
      <c r="PL24" s="22"/>
      <c r="PM24" s="22"/>
      <c r="PN24" s="22"/>
      <c r="PO24" s="22"/>
      <c r="PP24" s="22"/>
      <c r="PQ24" s="22"/>
      <c r="PR24" s="22"/>
      <c r="PS24" s="22"/>
      <c r="PT24" s="22"/>
      <c r="PU24" s="22"/>
      <c r="PV24" s="22"/>
      <c r="PW24" s="22"/>
      <c r="PX24" s="22"/>
      <c r="PY24" s="22"/>
      <c r="PZ24" s="22"/>
      <c r="QA24" s="22"/>
      <c r="QB24" s="22"/>
      <c r="QC24" s="22"/>
      <c r="QD24" s="22"/>
      <c r="QE24" s="22"/>
      <c r="QF24" s="22"/>
      <c r="QG24" s="22"/>
      <c r="QH24" s="22"/>
      <c r="QI24" s="22"/>
      <c r="QJ24" s="22"/>
      <c r="QK24" s="22"/>
      <c r="QL24" s="22"/>
      <c r="QM24" s="22"/>
      <c r="QN24" s="22"/>
      <c r="QO24" s="22"/>
      <c r="QP24" s="22"/>
      <c r="QQ24" s="22"/>
      <c r="QR24" s="22"/>
      <c r="QS24" s="22"/>
      <c r="QT24" s="22"/>
      <c r="QU24" s="22"/>
      <c r="QV24" s="22"/>
      <c r="QW24" s="22"/>
      <c r="QX24" s="22"/>
      <c r="QY24" s="22"/>
      <c r="QZ24" s="22"/>
      <c r="RA24" s="22"/>
      <c r="RB24" s="22"/>
      <c r="RC24" s="22"/>
      <c r="RD24" s="22"/>
      <c r="RE24" s="22"/>
      <c r="RF24" s="22"/>
      <c r="RG24" s="22"/>
      <c r="RH24" s="22"/>
      <c r="RI24" s="22"/>
      <c r="RJ24" s="22"/>
      <c r="RK24" s="22"/>
      <c r="RL24" s="22"/>
      <c r="RM24" s="22"/>
      <c r="RN24" s="22"/>
      <c r="RO24" s="22"/>
      <c r="RP24" s="22"/>
      <c r="RQ24" s="22"/>
      <c r="RR24" s="22"/>
      <c r="RS24" s="22"/>
      <c r="RT24" s="22"/>
      <c r="RU24" s="22"/>
      <c r="RV24" s="22"/>
      <c r="RW24" s="22"/>
      <c r="RX24" s="22"/>
      <c r="RY24" s="22"/>
      <c r="RZ24" s="22"/>
      <c r="SA24" s="22"/>
      <c r="SB24" s="22"/>
      <c r="SC24" s="22"/>
      <c r="SD24" s="22"/>
      <c r="SE24" s="22"/>
      <c r="SF24" s="22"/>
      <c r="SG24" s="22"/>
      <c r="SH24" s="22"/>
      <c r="SI24" s="22"/>
      <c r="SJ24" s="22"/>
      <c r="SK24" s="22"/>
      <c r="SL24" s="22"/>
      <c r="SM24" s="22"/>
      <c r="SN24" s="22"/>
      <c r="SO24" s="22"/>
      <c r="SP24" s="22"/>
      <c r="SQ24" s="22"/>
      <c r="SR24" s="22"/>
      <c r="SS24" s="22"/>
      <c r="ST24" s="22"/>
      <c r="SU24" s="22"/>
      <c r="SV24" s="22"/>
      <c r="SW24" s="22"/>
      <c r="SX24" s="22"/>
      <c r="SY24" s="22"/>
      <c r="SZ24" s="22"/>
      <c r="TA24" s="22"/>
      <c r="TB24" s="22"/>
      <c r="TC24" s="22"/>
      <c r="TD24" s="22"/>
      <c r="TE24" s="22"/>
      <c r="TF24" s="22"/>
      <c r="TG24" s="22"/>
      <c r="TH24" s="22"/>
      <c r="TI24" s="22"/>
      <c r="TJ24" s="22"/>
      <c r="TK24" s="22"/>
      <c r="TL24" s="22"/>
      <c r="TM24" s="22"/>
      <c r="TN24" s="22"/>
      <c r="TO24" s="22"/>
      <c r="TP24" s="22"/>
      <c r="TQ24" s="22"/>
      <c r="TR24" s="22"/>
      <c r="TS24" s="22"/>
      <c r="TT24" s="22"/>
      <c r="TU24" s="22"/>
      <c r="TV24" s="22"/>
      <c r="TW24" s="22"/>
      <c r="TX24" s="22"/>
      <c r="TY24" s="22"/>
      <c r="TZ24" s="22"/>
      <c r="UA24" s="22"/>
      <c r="UB24" s="22"/>
      <c r="UC24" s="22"/>
      <c r="UD24" s="22"/>
      <c r="UE24" s="22"/>
      <c r="UF24" s="22"/>
      <c r="UG24" s="22"/>
      <c r="UH24" s="22"/>
      <c r="UI24" s="22"/>
      <c r="UJ24" s="22"/>
      <c r="UK24" s="22"/>
      <c r="UL24" s="22"/>
      <c r="UM24" s="22"/>
      <c r="UN24" s="22"/>
      <c r="UO24" s="22"/>
      <c r="UP24" s="22"/>
      <c r="UQ24" s="22"/>
      <c r="UR24" s="22"/>
      <c r="US24" s="22"/>
      <c r="UT24" s="22"/>
      <c r="UU24" s="22"/>
      <c r="UV24" s="22"/>
      <c r="UW24" s="22"/>
      <c r="UX24" s="22"/>
      <c r="UY24" s="22"/>
      <c r="UZ24" s="22"/>
      <c r="VA24" s="22"/>
      <c r="VB24" s="22"/>
      <c r="VC24" s="22"/>
      <c r="VD24" s="22"/>
      <c r="VE24" s="22"/>
      <c r="VF24" s="22"/>
      <c r="VG24" s="22"/>
      <c r="VH24" s="22"/>
      <c r="VI24" s="22"/>
      <c r="VJ24" s="22"/>
      <c r="VK24" s="22"/>
      <c r="VL24" s="22"/>
      <c r="VM24" s="22"/>
      <c r="VN24" s="22"/>
      <c r="VO24" s="22"/>
      <c r="VP24" s="22"/>
      <c r="VQ24" s="22"/>
      <c r="VR24" s="22"/>
      <c r="VS24" s="22"/>
      <c r="VT24" s="22"/>
      <c r="VU24" s="22"/>
      <c r="VV24" s="22"/>
      <c r="VW24" s="22"/>
      <c r="VX24" s="22"/>
      <c r="VY24" s="22"/>
      <c r="VZ24" s="22"/>
      <c r="WA24" s="22"/>
      <c r="WB24" s="22"/>
      <c r="WC24" s="22"/>
      <c r="WD24" s="22"/>
      <c r="WE24" s="22"/>
      <c r="WF24" s="22"/>
      <c r="WG24" s="22"/>
      <c r="WH24" s="22"/>
      <c r="WI24" s="22"/>
      <c r="WJ24" s="22"/>
      <c r="WK24" s="22"/>
      <c r="WL24" s="22"/>
      <c r="WM24" s="22"/>
      <c r="WN24" s="22"/>
      <c r="WO24" s="22"/>
      <c r="WP24" s="22"/>
      <c r="WQ24" s="22"/>
      <c r="WR24" s="22"/>
      <c r="WS24" s="22"/>
      <c r="WT24" s="22"/>
      <c r="WU24" s="22"/>
      <c r="WV24" s="22"/>
      <c r="WW24" s="22"/>
      <c r="WX24" s="22"/>
      <c r="WY24" s="22"/>
      <c r="WZ24" s="22"/>
      <c r="XA24" s="22"/>
      <c r="XB24" s="22"/>
      <c r="XC24" s="22"/>
      <c r="XD24" s="22"/>
      <c r="XE24" s="22"/>
      <c r="XF24" s="22"/>
      <c r="XG24" s="22"/>
      <c r="XH24" s="22"/>
      <c r="XI24" s="22"/>
      <c r="XJ24" s="22"/>
      <c r="XK24" s="22"/>
      <c r="XL24" s="22"/>
      <c r="XM24" s="22"/>
      <c r="XN24" s="22"/>
      <c r="XO24" s="22"/>
      <c r="XP24" s="22"/>
      <c r="XQ24" s="22"/>
      <c r="XR24" s="22"/>
      <c r="XS24" s="22"/>
      <c r="XT24" s="22"/>
      <c r="XU24" s="22"/>
      <c r="XV24" s="22"/>
      <c r="XW24" s="22"/>
      <c r="XX24" s="22"/>
      <c r="XY24" s="22"/>
      <c r="XZ24" s="22"/>
      <c r="YA24" s="22"/>
      <c r="YB24" s="22"/>
      <c r="YC24" s="22"/>
      <c r="YD24" s="22"/>
      <c r="YE24" s="22"/>
      <c r="YF24" s="22"/>
      <c r="YG24" s="22"/>
      <c r="YH24" s="22"/>
      <c r="YI24" s="22"/>
      <c r="YJ24" s="22"/>
      <c r="YK24" s="22"/>
      <c r="YL24" s="22"/>
      <c r="YM24" s="22"/>
      <c r="YN24" s="22"/>
      <c r="YO24" s="22"/>
      <c r="YP24" s="22"/>
      <c r="YQ24" s="22"/>
      <c r="YR24" s="22"/>
      <c r="YS24" s="22"/>
      <c r="YT24" s="22"/>
      <c r="YU24" s="22"/>
      <c r="YV24" s="22"/>
      <c r="YW24" s="22"/>
      <c r="YX24" s="22"/>
      <c r="YY24" s="22"/>
      <c r="YZ24" s="22"/>
      <c r="ZA24" s="22"/>
      <c r="ZB24" s="22"/>
      <c r="ZC24" s="22"/>
      <c r="ZD24" s="22"/>
      <c r="ZE24" s="22"/>
      <c r="ZF24" s="22"/>
      <c r="ZG24" s="22"/>
      <c r="ZH24" s="22"/>
      <c r="ZI24" s="22"/>
      <c r="ZJ24" s="22"/>
      <c r="ZK24" s="22"/>
      <c r="ZL24" s="22"/>
      <c r="ZM24" s="22"/>
      <c r="ZN24" s="22"/>
      <c r="ZO24" s="22"/>
      <c r="ZP24" s="22"/>
      <c r="ZQ24" s="22"/>
      <c r="ZR24" s="22"/>
      <c r="ZS24" s="22"/>
      <c r="ZT24" s="22"/>
      <c r="ZU24" s="22"/>
      <c r="ZV24" s="22"/>
      <c r="ZW24" s="22"/>
      <c r="ZX24" s="22"/>
      <c r="ZY24" s="22"/>
      <c r="ZZ24" s="22"/>
      <c r="AAA24" s="22"/>
      <c r="AAB24" s="22"/>
      <c r="AAC24" s="22"/>
      <c r="AAD24" s="22"/>
      <c r="AAE24" s="22"/>
      <c r="AAF24" s="22"/>
    </row>
    <row r="25" spans="1:708" ht="47.25" customHeight="1">
      <c r="A25" s="22"/>
      <c r="B25" s="23" t="s">
        <v>72</v>
      </c>
      <c r="C25" s="23">
        <v>6</v>
      </c>
      <c r="D25" s="22"/>
      <c r="E25" s="22" t="s">
        <v>86</v>
      </c>
      <c r="F25" s="22" t="s">
        <v>118</v>
      </c>
      <c r="G25" s="24">
        <v>1781.93</v>
      </c>
      <c r="H25" s="25">
        <v>3166</v>
      </c>
      <c r="I25" s="26">
        <f t="shared" si="0"/>
        <v>1.7767252361203862</v>
      </c>
      <c r="J25" s="24">
        <v>258.75099999999998</v>
      </c>
      <c r="K25" s="27">
        <v>459.73099999999999</v>
      </c>
      <c r="L25" s="28">
        <f t="shared" si="1"/>
        <v>0.14520878079595703</v>
      </c>
      <c r="M25" s="23">
        <v>2</v>
      </c>
      <c r="N25" s="29"/>
      <c r="O25" s="30">
        <v>0.41425020712510358</v>
      </c>
      <c r="P25" s="23">
        <v>1</v>
      </c>
      <c r="Q25" s="23">
        <v>262</v>
      </c>
      <c r="R25" s="23">
        <v>72</v>
      </c>
      <c r="S25" s="31">
        <f t="shared" si="13"/>
        <v>0.27480916030534353</v>
      </c>
      <c r="T25" s="23">
        <v>3</v>
      </c>
      <c r="U25" s="23">
        <v>761</v>
      </c>
      <c r="V25" s="32">
        <f t="shared" si="2"/>
        <v>0.24036639292482628</v>
      </c>
      <c r="W25" s="23">
        <v>3</v>
      </c>
      <c r="X25" s="22">
        <v>205</v>
      </c>
      <c r="Y25" s="34">
        <f t="shared" si="3"/>
        <v>6.4750473783954515E-2</v>
      </c>
      <c r="Z25" s="23">
        <v>2</v>
      </c>
      <c r="AA25" s="35">
        <v>13</v>
      </c>
      <c r="AB25" s="36">
        <f t="shared" si="4"/>
        <v>4.1061276058117499E-3</v>
      </c>
      <c r="AC25" s="23">
        <v>1</v>
      </c>
      <c r="AD25" s="37">
        <v>0.45</v>
      </c>
      <c r="AE25" s="23">
        <v>4</v>
      </c>
      <c r="AF25" s="38">
        <v>5.0000000000000001E-3</v>
      </c>
      <c r="AG25" s="23">
        <v>1</v>
      </c>
      <c r="AH25" s="23">
        <f t="shared" si="8"/>
        <v>2.1428571428571428</v>
      </c>
      <c r="AI25" s="22"/>
      <c r="AJ25" s="22">
        <f t="shared" si="5"/>
        <v>2.0714285714285712</v>
      </c>
      <c r="AK25" s="29" t="str">
        <f t="shared" si="9"/>
        <v>MEDIUM HIGH</v>
      </c>
      <c r="AL25" s="40" t="s">
        <v>75</v>
      </c>
      <c r="AM25" s="41">
        <v>2</v>
      </c>
      <c r="AN25" s="42" t="s">
        <v>76</v>
      </c>
      <c r="AO25" s="43">
        <v>2</v>
      </c>
      <c r="AP25" s="40" t="s">
        <v>92</v>
      </c>
      <c r="AQ25" s="43">
        <v>3</v>
      </c>
      <c r="AR25" s="40" t="s">
        <v>78</v>
      </c>
      <c r="AS25" s="41">
        <v>3</v>
      </c>
      <c r="AT25" s="40" t="s">
        <v>79</v>
      </c>
      <c r="AU25" s="41">
        <v>4</v>
      </c>
      <c r="AV25" s="44" t="s">
        <v>80</v>
      </c>
      <c r="AW25" s="45">
        <v>4</v>
      </c>
      <c r="AX25" s="22">
        <f t="shared" si="10"/>
        <v>3</v>
      </c>
      <c r="AY25" s="22"/>
      <c r="AZ25" s="46">
        <f t="shared" si="6"/>
        <v>0.69047619047619035</v>
      </c>
      <c r="BA25" s="22" t="str">
        <f t="shared" si="11"/>
        <v>MEDIUM HIGH</v>
      </c>
      <c r="BB25" s="22">
        <v>3</v>
      </c>
      <c r="BC25" s="22">
        <f t="shared" si="7"/>
        <v>18</v>
      </c>
      <c r="BD25" s="29" t="str">
        <f t="shared" si="12"/>
        <v>LOW RISK</v>
      </c>
      <c r="BE25" s="47"/>
      <c r="BF25" s="47"/>
      <c r="BG25" s="47"/>
      <c r="BH25" s="47"/>
      <c r="BI25" s="47"/>
      <c r="BJ25" s="47"/>
      <c r="BK25" s="47"/>
      <c r="BL25" s="47"/>
      <c r="BM25" s="47"/>
      <c r="BN25" s="47"/>
      <c r="BO25" s="47"/>
      <c r="BP25" s="47"/>
      <c r="BQ25" s="47"/>
      <c r="BR25" s="48"/>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c r="JJ25" s="22"/>
      <c r="JK25" s="22"/>
      <c r="JL25" s="22"/>
      <c r="JM25" s="22"/>
      <c r="JN25" s="22"/>
      <c r="JO25" s="22"/>
      <c r="JP25" s="22"/>
      <c r="JQ25" s="22"/>
      <c r="JR25" s="22"/>
      <c r="JS25" s="22"/>
      <c r="JT25" s="22"/>
      <c r="JU25" s="22"/>
      <c r="JV25" s="22"/>
      <c r="JW25" s="22"/>
      <c r="JX25" s="22"/>
      <c r="JY25" s="22"/>
      <c r="JZ25" s="22"/>
      <c r="KA25" s="22"/>
      <c r="KB25" s="22"/>
      <c r="KC25" s="22"/>
      <c r="KD25" s="22"/>
      <c r="KE25" s="22"/>
      <c r="KF25" s="22"/>
      <c r="KG25" s="22"/>
      <c r="KH25" s="22"/>
      <c r="KI25" s="22"/>
      <c r="KJ25" s="22"/>
      <c r="KK25" s="22"/>
      <c r="KL25" s="22"/>
      <c r="KM25" s="22"/>
      <c r="KN25" s="22"/>
      <c r="KO25" s="22"/>
      <c r="KP25" s="22"/>
      <c r="KQ25" s="22"/>
      <c r="KR25" s="22"/>
      <c r="KS25" s="22"/>
      <c r="KT25" s="22"/>
      <c r="KU25" s="22"/>
      <c r="KV25" s="22"/>
      <c r="KW25" s="22"/>
      <c r="KX25" s="22"/>
      <c r="KY25" s="22"/>
      <c r="KZ25" s="22"/>
      <c r="LA25" s="22"/>
      <c r="LB25" s="22"/>
      <c r="LC25" s="22"/>
      <c r="LD25" s="22"/>
      <c r="LE25" s="22"/>
      <c r="LF25" s="22"/>
      <c r="LG25" s="22"/>
      <c r="LH25" s="22"/>
      <c r="LI25" s="22"/>
      <c r="LJ25" s="22"/>
      <c r="LK25" s="22"/>
      <c r="LL25" s="22"/>
      <c r="LM25" s="22"/>
      <c r="LN25" s="22"/>
      <c r="LO25" s="22"/>
      <c r="LP25" s="22"/>
      <c r="LQ25" s="22"/>
      <c r="LR25" s="22"/>
      <c r="LS25" s="22"/>
      <c r="LT25" s="22"/>
      <c r="LU25" s="22"/>
      <c r="LV25" s="22"/>
      <c r="LW25" s="22"/>
      <c r="LX25" s="22"/>
      <c r="LY25" s="22"/>
      <c r="LZ25" s="22"/>
      <c r="MA25" s="22"/>
      <c r="MB25" s="22"/>
      <c r="MC25" s="22"/>
      <c r="MD25" s="22"/>
      <c r="ME25" s="22"/>
      <c r="MF25" s="22"/>
      <c r="MG25" s="22"/>
      <c r="MH25" s="22"/>
      <c r="MI25" s="22"/>
      <c r="MJ25" s="22"/>
      <c r="MK25" s="22"/>
      <c r="ML25" s="22"/>
      <c r="MM25" s="22"/>
      <c r="MN25" s="22"/>
      <c r="MO25" s="22"/>
      <c r="MP25" s="22"/>
      <c r="MQ25" s="22"/>
      <c r="MR25" s="22"/>
      <c r="MS25" s="22"/>
      <c r="MT25" s="22"/>
      <c r="MU25" s="22"/>
      <c r="MV25" s="22"/>
      <c r="MW25" s="22"/>
      <c r="MX25" s="22"/>
      <c r="MY25" s="22"/>
      <c r="MZ25" s="22"/>
      <c r="NA25" s="22"/>
      <c r="NB25" s="22"/>
      <c r="NC25" s="22"/>
      <c r="ND25" s="22"/>
      <c r="NE25" s="22"/>
      <c r="NF25" s="22"/>
      <c r="NG25" s="22"/>
      <c r="NH25" s="22"/>
      <c r="NI25" s="22"/>
      <c r="NJ25" s="22"/>
      <c r="NK25" s="22"/>
      <c r="NL25" s="22"/>
      <c r="NM25" s="22"/>
      <c r="NN25" s="22"/>
      <c r="NO25" s="22"/>
      <c r="NP25" s="22"/>
      <c r="NQ25" s="22"/>
      <c r="NR25" s="22"/>
      <c r="NS25" s="22"/>
      <c r="NT25" s="22"/>
      <c r="NU25" s="22"/>
      <c r="NV25" s="22"/>
      <c r="NW25" s="22"/>
      <c r="NX25" s="22"/>
      <c r="NY25" s="22"/>
      <c r="NZ25" s="22"/>
      <c r="OA25" s="22"/>
      <c r="OB25" s="22"/>
      <c r="OC25" s="22"/>
      <c r="OD25" s="22"/>
      <c r="OE25" s="22"/>
      <c r="OF25" s="22"/>
      <c r="OG25" s="22"/>
      <c r="OH25" s="22"/>
      <c r="OI25" s="22"/>
      <c r="OJ25" s="22"/>
      <c r="OK25" s="22"/>
      <c r="OL25" s="22"/>
      <c r="OM25" s="22"/>
      <c r="ON25" s="22"/>
      <c r="OO25" s="22"/>
      <c r="OP25" s="22"/>
      <c r="OQ25" s="22"/>
      <c r="OR25" s="22"/>
      <c r="OS25" s="22"/>
      <c r="OT25" s="22"/>
      <c r="OU25" s="22"/>
      <c r="OV25" s="22"/>
      <c r="OW25" s="22"/>
      <c r="OX25" s="22"/>
      <c r="OY25" s="22"/>
      <c r="OZ25" s="22"/>
      <c r="PA25" s="22"/>
      <c r="PB25" s="22"/>
      <c r="PC25" s="22"/>
      <c r="PD25" s="22"/>
      <c r="PE25" s="22"/>
      <c r="PF25" s="22"/>
      <c r="PG25" s="22"/>
      <c r="PH25" s="22"/>
      <c r="PI25" s="22"/>
      <c r="PJ25" s="22"/>
      <c r="PK25" s="22"/>
      <c r="PL25" s="22"/>
      <c r="PM25" s="22"/>
      <c r="PN25" s="22"/>
      <c r="PO25" s="22"/>
      <c r="PP25" s="22"/>
      <c r="PQ25" s="22"/>
      <c r="PR25" s="22"/>
      <c r="PS25" s="22"/>
      <c r="PT25" s="22"/>
      <c r="PU25" s="22"/>
      <c r="PV25" s="22"/>
      <c r="PW25" s="22"/>
      <c r="PX25" s="22"/>
      <c r="PY25" s="22"/>
      <c r="PZ25" s="22"/>
      <c r="QA25" s="22"/>
      <c r="QB25" s="22"/>
      <c r="QC25" s="22"/>
      <c r="QD25" s="22"/>
      <c r="QE25" s="22"/>
      <c r="QF25" s="22"/>
      <c r="QG25" s="22"/>
      <c r="QH25" s="22"/>
      <c r="QI25" s="22"/>
      <c r="QJ25" s="22"/>
      <c r="QK25" s="22"/>
      <c r="QL25" s="22"/>
      <c r="QM25" s="22"/>
      <c r="QN25" s="22"/>
      <c r="QO25" s="22"/>
      <c r="QP25" s="22"/>
      <c r="QQ25" s="22"/>
      <c r="QR25" s="22"/>
      <c r="QS25" s="22"/>
      <c r="QT25" s="22"/>
      <c r="QU25" s="22"/>
      <c r="QV25" s="22"/>
      <c r="QW25" s="22"/>
      <c r="QX25" s="22"/>
      <c r="QY25" s="22"/>
      <c r="QZ25" s="22"/>
      <c r="RA25" s="22"/>
      <c r="RB25" s="22"/>
      <c r="RC25" s="22"/>
      <c r="RD25" s="22"/>
      <c r="RE25" s="22"/>
      <c r="RF25" s="22"/>
      <c r="RG25" s="22"/>
      <c r="RH25" s="22"/>
      <c r="RI25" s="22"/>
      <c r="RJ25" s="22"/>
      <c r="RK25" s="22"/>
      <c r="RL25" s="22"/>
      <c r="RM25" s="22"/>
      <c r="RN25" s="22"/>
      <c r="RO25" s="22"/>
      <c r="RP25" s="22"/>
      <c r="RQ25" s="22"/>
      <c r="RR25" s="22"/>
      <c r="RS25" s="22"/>
      <c r="RT25" s="22"/>
      <c r="RU25" s="22"/>
      <c r="RV25" s="22"/>
      <c r="RW25" s="22"/>
      <c r="RX25" s="22"/>
      <c r="RY25" s="22"/>
      <c r="RZ25" s="22"/>
      <c r="SA25" s="22"/>
      <c r="SB25" s="22"/>
      <c r="SC25" s="22"/>
      <c r="SD25" s="22"/>
      <c r="SE25" s="22"/>
      <c r="SF25" s="22"/>
      <c r="SG25" s="22"/>
      <c r="SH25" s="22"/>
      <c r="SI25" s="22"/>
      <c r="SJ25" s="22"/>
      <c r="SK25" s="22"/>
      <c r="SL25" s="22"/>
      <c r="SM25" s="22"/>
      <c r="SN25" s="22"/>
      <c r="SO25" s="22"/>
      <c r="SP25" s="22"/>
      <c r="SQ25" s="22"/>
      <c r="SR25" s="22"/>
      <c r="SS25" s="22"/>
      <c r="ST25" s="22"/>
      <c r="SU25" s="22"/>
      <c r="SV25" s="22"/>
      <c r="SW25" s="22"/>
      <c r="SX25" s="22"/>
      <c r="SY25" s="22"/>
      <c r="SZ25" s="22"/>
      <c r="TA25" s="22"/>
      <c r="TB25" s="22"/>
      <c r="TC25" s="22"/>
      <c r="TD25" s="22"/>
      <c r="TE25" s="22"/>
      <c r="TF25" s="22"/>
      <c r="TG25" s="22"/>
      <c r="TH25" s="22"/>
      <c r="TI25" s="22"/>
      <c r="TJ25" s="22"/>
      <c r="TK25" s="22"/>
      <c r="TL25" s="22"/>
      <c r="TM25" s="22"/>
      <c r="TN25" s="22"/>
      <c r="TO25" s="22"/>
      <c r="TP25" s="22"/>
      <c r="TQ25" s="22"/>
      <c r="TR25" s="22"/>
      <c r="TS25" s="22"/>
      <c r="TT25" s="22"/>
      <c r="TU25" s="22"/>
      <c r="TV25" s="22"/>
      <c r="TW25" s="22"/>
      <c r="TX25" s="22"/>
      <c r="TY25" s="22"/>
      <c r="TZ25" s="22"/>
      <c r="UA25" s="22"/>
      <c r="UB25" s="22"/>
      <c r="UC25" s="22"/>
      <c r="UD25" s="22"/>
      <c r="UE25" s="22"/>
      <c r="UF25" s="22"/>
      <c r="UG25" s="22"/>
      <c r="UH25" s="22"/>
      <c r="UI25" s="22"/>
      <c r="UJ25" s="22"/>
      <c r="UK25" s="22"/>
      <c r="UL25" s="22"/>
      <c r="UM25" s="22"/>
      <c r="UN25" s="22"/>
      <c r="UO25" s="22"/>
      <c r="UP25" s="22"/>
      <c r="UQ25" s="22"/>
      <c r="UR25" s="22"/>
      <c r="US25" s="22"/>
      <c r="UT25" s="22"/>
      <c r="UU25" s="22"/>
      <c r="UV25" s="22"/>
      <c r="UW25" s="22"/>
      <c r="UX25" s="22"/>
      <c r="UY25" s="22"/>
      <c r="UZ25" s="22"/>
      <c r="VA25" s="22"/>
      <c r="VB25" s="22"/>
      <c r="VC25" s="22"/>
      <c r="VD25" s="22"/>
      <c r="VE25" s="22"/>
      <c r="VF25" s="22"/>
      <c r="VG25" s="22"/>
      <c r="VH25" s="22"/>
      <c r="VI25" s="22"/>
      <c r="VJ25" s="22"/>
      <c r="VK25" s="22"/>
      <c r="VL25" s="22"/>
      <c r="VM25" s="22"/>
      <c r="VN25" s="22"/>
      <c r="VO25" s="22"/>
      <c r="VP25" s="22"/>
      <c r="VQ25" s="22"/>
      <c r="VR25" s="22"/>
      <c r="VS25" s="22"/>
      <c r="VT25" s="22"/>
      <c r="VU25" s="22"/>
      <c r="VV25" s="22"/>
      <c r="VW25" s="22"/>
      <c r="VX25" s="22"/>
      <c r="VY25" s="22"/>
      <c r="VZ25" s="22"/>
      <c r="WA25" s="22"/>
      <c r="WB25" s="22"/>
      <c r="WC25" s="22"/>
      <c r="WD25" s="22"/>
      <c r="WE25" s="22"/>
      <c r="WF25" s="22"/>
      <c r="WG25" s="22"/>
      <c r="WH25" s="22"/>
      <c r="WI25" s="22"/>
      <c r="WJ25" s="22"/>
      <c r="WK25" s="22"/>
      <c r="WL25" s="22"/>
      <c r="WM25" s="22"/>
      <c r="WN25" s="22"/>
      <c r="WO25" s="22"/>
      <c r="WP25" s="22"/>
      <c r="WQ25" s="22"/>
      <c r="WR25" s="22"/>
      <c r="WS25" s="22"/>
      <c r="WT25" s="22"/>
      <c r="WU25" s="22"/>
      <c r="WV25" s="22"/>
      <c r="WW25" s="22"/>
      <c r="WX25" s="22"/>
      <c r="WY25" s="22"/>
      <c r="WZ25" s="22"/>
      <c r="XA25" s="22"/>
      <c r="XB25" s="22"/>
      <c r="XC25" s="22"/>
      <c r="XD25" s="22"/>
      <c r="XE25" s="22"/>
      <c r="XF25" s="22"/>
      <c r="XG25" s="22"/>
      <c r="XH25" s="22"/>
      <c r="XI25" s="22"/>
      <c r="XJ25" s="22"/>
      <c r="XK25" s="22"/>
      <c r="XL25" s="22"/>
      <c r="XM25" s="22"/>
      <c r="XN25" s="22"/>
      <c r="XO25" s="22"/>
      <c r="XP25" s="22"/>
      <c r="XQ25" s="22"/>
      <c r="XR25" s="22"/>
      <c r="XS25" s="22"/>
      <c r="XT25" s="22"/>
      <c r="XU25" s="22"/>
      <c r="XV25" s="22"/>
      <c r="XW25" s="22"/>
      <c r="XX25" s="22"/>
      <c r="XY25" s="22"/>
      <c r="XZ25" s="22"/>
      <c r="YA25" s="22"/>
      <c r="YB25" s="22"/>
      <c r="YC25" s="22"/>
      <c r="YD25" s="22"/>
      <c r="YE25" s="22"/>
      <c r="YF25" s="22"/>
      <c r="YG25" s="22"/>
      <c r="YH25" s="22"/>
      <c r="YI25" s="22"/>
      <c r="YJ25" s="22"/>
      <c r="YK25" s="22"/>
      <c r="YL25" s="22"/>
      <c r="YM25" s="22"/>
      <c r="YN25" s="22"/>
      <c r="YO25" s="22"/>
      <c r="YP25" s="22"/>
      <c r="YQ25" s="22"/>
      <c r="YR25" s="22"/>
      <c r="YS25" s="22"/>
      <c r="YT25" s="22"/>
      <c r="YU25" s="22"/>
      <c r="YV25" s="22"/>
      <c r="YW25" s="22"/>
      <c r="YX25" s="22"/>
      <c r="YY25" s="22"/>
      <c r="YZ25" s="22"/>
      <c r="ZA25" s="22"/>
      <c r="ZB25" s="22"/>
      <c r="ZC25" s="22"/>
      <c r="ZD25" s="22"/>
      <c r="ZE25" s="22"/>
      <c r="ZF25" s="22"/>
      <c r="ZG25" s="22"/>
      <c r="ZH25" s="22"/>
      <c r="ZI25" s="22"/>
      <c r="ZJ25" s="22"/>
      <c r="ZK25" s="22"/>
      <c r="ZL25" s="22"/>
      <c r="ZM25" s="22"/>
      <c r="ZN25" s="22"/>
      <c r="ZO25" s="22"/>
      <c r="ZP25" s="22"/>
      <c r="ZQ25" s="22"/>
      <c r="ZR25" s="22"/>
      <c r="ZS25" s="22"/>
      <c r="ZT25" s="22"/>
      <c r="ZU25" s="22"/>
      <c r="ZV25" s="22"/>
      <c r="ZW25" s="22"/>
      <c r="ZX25" s="22"/>
      <c r="ZY25" s="22"/>
      <c r="ZZ25" s="22"/>
      <c r="AAA25" s="22"/>
      <c r="AAB25" s="22"/>
      <c r="AAC25" s="22"/>
      <c r="AAD25" s="22"/>
      <c r="AAE25" s="22"/>
      <c r="AAF25" s="22"/>
    </row>
    <row r="26" spans="1:708" ht="47.25" customHeight="1">
      <c r="A26" s="22"/>
      <c r="B26" s="23" t="s">
        <v>72</v>
      </c>
      <c r="C26" s="23">
        <v>6</v>
      </c>
      <c r="D26" s="22"/>
      <c r="E26" s="22" t="s">
        <v>81</v>
      </c>
      <c r="F26" s="22" t="s">
        <v>119</v>
      </c>
      <c r="G26" s="24">
        <v>437.572</v>
      </c>
      <c r="H26" s="25">
        <v>1689</v>
      </c>
      <c r="I26" s="26">
        <f t="shared" si="0"/>
        <v>3.8599361933578931</v>
      </c>
      <c r="J26" s="24">
        <v>437.572</v>
      </c>
      <c r="K26" s="27">
        <v>1689</v>
      </c>
      <c r="L26" s="28">
        <f t="shared" si="1"/>
        <v>1</v>
      </c>
      <c r="M26" s="23">
        <v>5</v>
      </c>
      <c r="N26" s="29"/>
      <c r="O26" s="30">
        <v>1.2636899747262005</v>
      </c>
      <c r="P26" s="23">
        <v>1</v>
      </c>
      <c r="Q26" s="23">
        <v>197</v>
      </c>
      <c r="R26" s="23">
        <v>74</v>
      </c>
      <c r="S26" s="31">
        <f t="shared" si="13"/>
        <v>0.37563451776649748</v>
      </c>
      <c r="T26" s="23">
        <v>3</v>
      </c>
      <c r="U26" s="23">
        <v>551</v>
      </c>
      <c r="V26" s="32">
        <f t="shared" si="2"/>
        <v>0.32622853759621079</v>
      </c>
      <c r="W26" s="23">
        <v>4</v>
      </c>
      <c r="X26" s="22">
        <v>126</v>
      </c>
      <c r="Y26" s="34">
        <f t="shared" si="3"/>
        <v>7.460035523978685E-2</v>
      </c>
      <c r="Z26" s="23">
        <v>2</v>
      </c>
      <c r="AA26" s="35">
        <v>21</v>
      </c>
      <c r="AB26" s="36">
        <f t="shared" si="4"/>
        <v>1.2433392539964476E-2</v>
      </c>
      <c r="AC26" s="23">
        <v>1</v>
      </c>
      <c r="AD26" s="37">
        <v>0.55000000000000004</v>
      </c>
      <c r="AE26" s="23">
        <v>5</v>
      </c>
      <c r="AF26" s="38">
        <v>5.0000000000000001E-3</v>
      </c>
      <c r="AG26" s="23">
        <v>1</v>
      </c>
      <c r="AH26" s="23">
        <f t="shared" si="8"/>
        <v>2.4285714285714284</v>
      </c>
      <c r="AI26" s="22"/>
      <c r="AJ26" s="22">
        <f t="shared" si="5"/>
        <v>3.7142857142857144</v>
      </c>
      <c r="AK26" s="29" t="str">
        <f t="shared" si="9"/>
        <v>MEDIUM HIGH</v>
      </c>
      <c r="AL26" s="40" t="s">
        <v>75</v>
      </c>
      <c r="AM26" s="41">
        <v>2</v>
      </c>
      <c r="AN26" s="42" t="s">
        <v>76</v>
      </c>
      <c r="AO26" s="43">
        <v>2</v>
      </c>
      <c r="AP26" s="40" t="s">
        <v>120</v>
      </c>
      <c r="AQ26" s="43">
        <v>3</v>
      </c>
      <c r="AR26" s="40" t="s">
        <v>78</v>
      </c>
      <c r="AS26" s="41">
        <v>3</v>
      </c>
      <c r="AT26" s="40" t="s">
        <v>79</v>
      </c>
      <c r="AU26" s="41">
        <v>4</v>
      </c>
      <c r="AV26" s="44" t="s">
        <v>80</v>
      </c>
      <c r="AW26" s="45">
        <v>4</v>
      </c>
      <c r="AX26" s="22">
        <f t="shared" si="10"/>
        <v>3</v>
      </c>
      <c r="AY26" s="22"/>
      <c r="AZ26" s="46">
        <f t="shared" si="6"/>
        <v>1.2380952380952381</v>
      </c>
      <c r="BA26" s="22" t="str">
        <f t="shared" si="11"/>
        <v>MEDIUM HIGH</v>
      </c>
      <c r="BB26" s="22">
        <v>3</v>
      </c>
      <c r="BC26" s="22">
        <f t="shared" si="7"/>
        <v>18</v>
      </c>
      <c r="BD26" s="29" t="str">
        <f t="shared" si="12"/>
        <v>LOW RISK</v>
      </c>
      <c r="BE26" s="47"/>
      <c r="BF26" s="47"/>
      <c r="BG26" s="47"/>
      <c r="BH26" s="47"/>
      <c r="BI26" s="47"/>
      <c r="BJ26" s="47"/>
      <c r="BK26" s="47"/>
      <c r="BL26" s="47"/>
      <c r="BM26" s="47"/>
      <c r="BN26" s="47"/>
      <c r="BO26" s="47"/>
      <c r="BP26" s="47"/>
      <c r="BQ26" s="47"/>
      <c r="BR26" s="48"/>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22"/>
      <c r="NI26" s="22"/>
      <c r="NJ26" s="22"/>
      <c r="NK26" s="22"/>
      <c r="NL26" s="22"/>
      <c r="NM26" s="22"/>
      <c r="NN26" s="22"/>
      <c r="NO26" s="22"/>
      <c r="NP26" s="22"/>
      <c r="NQ26" s="22"/>
      <c r="NR26" s="22"/>
      <c r="NS26" s="22"/>
      <c r="NT26" s="22"/>
      <c r="NU26" s="22"/>
      <c r="NV26" s="22"/>
      <c r="NW26" s="22"/>
      <c r="NX26" s="22"/>
      <c r="NY26" s="22"/>
      <c r="NZ26" s="22"/>
      <c r="OA26" s="22"/>
      <c r="OB26" s="22"/>
      <c r="OC26" s="22"/>
      <c r="OD26" s="22"/>
      <c r="OE26" s="22"/>
      <c r="OF26" s="22"/>
      <c r="OG26" s="22"/>
      <c r="OH26" s="22"/>
      <c r="OI26" s="22"/>
      <c r="OJ26" s="22"/>
      <c r="OK26" s="22"/>
      <c r="OL26" s="22"/>
      <c r="OM26" s="22"/>
      <c r="ON26" s="22"/>
      <c r="OO26" s="22"/>
      <c r="OP26" s="22"/>
      <c r="OQ26" s="22"/>
      <c r="OR26" s="22"/>
      <c r="OS26" s="22"/>
      <c r="OT26" s="22"/>
      <c r="OU26" s="22"/>
      <c r="OV26" s="22"/>
      <c r="OW26" s="22"/>
      <c r="OX26" s="22"/>
      <c r="OY26" s="22"/>
      <c r="OZ26" s="22"/>
      <c r="PA26" s="22"/>
      <c r="PB26" s="22"/>
      <c r="PC26" s="22"/>
      <c r="PD26" s="22"/>
      <c r="PE26" s="22"/>
      <c r="PF26" s="22"/>
      <c r="PG26" s="22"/>
      <c r="PH26" s="22"/>
      <c r="PI26" s="22"/>
      <c r="PJ26" s="22"/>
      <c r="PK26" s="22"/>
      <c r="PL26" s="22"/>
      <c r="PM26" s="22"/>
      <c r="PN26" s="22"/>
      <c r="PO26" s="22"/>
      <c r="PP26" s="22"/>
      <c r="PQ26" s="22"/>
      <c r="PR26" s="22"/>
      <c r="PS26" s="22"/>
      <c r="PT26" s="22"/>
      <c r="PU26" s="22"/>
      <c r="PV26" s="22"/>
      <c r="PW26" s="22"/>
      <c r="PX26" s="22"/>
      <c r="PY26" s="22"/>
      <c r="PZ26" s="22"/>
      <c r="QA26" s="22"/>
      <c r="QB26" s="22"/>
      <c r="QC26" s="22"/>
      <c r="QD26" s="22"/>
      <c r="QE26" s="22"/>
      <c r="QF26" s="22"/>
      <c r="QG26" s="22"/>
      <c r="QH26" s="22"/>
      <c r="QI26" s="22"/>
      <c r="QJ26" s="22"/>
      <c r="QK26" s="22"/>
      <c r="QL26" s="22"/>
      <c r="QM26" s="22"/>
      <c r="QN26" s="22"/>
      <c r="QO26" s="22"/>
      <c r="QP26" s="22"/>
      <c r="QQ26" s="22"/>
      <c r="QR26" s="22"/>
      <c r="QS26" s="22"/>
      <c r="QT26" s="22"/>
      <c r="QU26" s="22"/>
      <c r="QV26" s="22"/>
      <c r="QW26" s="22"/>
      <c r="QX26" s="22"/>
      <c r="QY26" s="22"/>
      <c r="QZ26" s="22"/>
      <c r="RA26" s="22"/>
      <c r="RB26" s="22"/>
      <c r="RC26" s="22"/>
      <c r="RD26" s="22"/>
      <c r="RE26" s="22"/>
      <c r="RF26" s="22"/>
      <c r="RG26" s="22"/>
      <c r="RH26" s="22"/>
      <c r="RI26" s="22"/>
      <c r="RJ26" s="22"/>
      <c r="RK26" s="22"/>
      <c r="RL26" s="22"/>
      <c r="RM26" s="22"/>
      <c r="RN26" s="22"/>
      <c r="RO26" s="22"/>
      <c r="RP26" s="22"/>
      <c r="RQ26" s="22"/>
      <c r="RR26" s="22"/>
      <c r="RS26" s="22"/>
      <c r="RT26" s="22"/>
      <c r="RU26" s="22"/>
      <c r="RV26" s="22"/>
      <c r="RW26" s="22"/>
      <c r="RX26" s="22"/>
      <c r="RY26" s="22"/>
      <c r="RZ26" s="22"/>
      <c r="SA26" s="22"/>
      <c r="SB26" s="22"/>
      <c r="SC26" s="22"/>
      <c r="SD26" s="22"/>
      <c r="SE26" s="22"/>
      <c r="SF26" s="22"/>
      <c r="SG26" s="22"/>
      <c r="SH26" s="22"/>
      <c r="SI26" s="22"/>
      <c r="SJ26" s="22"/>
      <c r="SK26" s="22"/>
      <c r="SL26" s="22"/>
      <c r="SM26" s="22"/>
      <c r="SN26" s="22"/>
      <c r="SO26" s="22"/>
      <c r="SP26" s="22"/>
      <c r="SQ26" s="22"/>
      <c r="SR26" s="22"/>
      <c r="SS26" s="22"/>
      <c r="ST26" s="22"/>
      <c r="SU26" s="22"/>
      <c r="SV26" s="22"/>
      <c r="SW26" s="22"/>
      <c r="SX26" s="22"/>
      <c r="SY26" s="22"/>
      <c r="SZ26" s="22"/>
      <c r="TA26" s="22"/>
      <c r="TB26" s="22"/>
      <c r="TC26" s="22"/>
      <c r="TD26" s="22"/>
      <c r="TE26" s="22"/>
      <c r="TF26" s="22"/>
      <c r="TG26" s="22"/>
      <c r="TH26" s="22"/>
      <c r="TI26" s="22"/>
      <c r="TJ26" s="22"/>
      <c r="TK26" s="22"/>
      <c r="TL26" s="22"/>
      <c r="TM26" s="22"/>
      <c r="TN26" s="22"/>
      <c r="TO26" s="22"/>
      <c r="TP26" s="22"/>
      <c r="TQ26" s="22"/>
      <c r="TR26" s="22"/>
      <c r="TS26" s="22"/>
      <c r="TT26" s="22"/>
      <c r="TU26" s="22"/>
      <c r="TV26" s="22"/>
      <c r="TW26" s="22"/>
      <c r="TX26" s="22"/>
      <c r="TY26" s="22"/>
      <c r="TZ26" s="22"/>
      <c r="UA26" s="22"/>
      <c r="UB26" s="22"/>
      <c r="UC26" s="22"/>
      <c r="UD26" s="22"/>
      <c r="UE26" s="22"/>
      <c r="UF26" s="22"/>
      <c r="UG26" s="22"/>
      <c r="UH26" s="22"/>
      <c r="UI26" s="22"/>
      <c r="UJ26" s="22"/>
      <c r="UK26" s="22"/>
      <c r="UL26" s="22"/>
      <c r="UM26" s="22"/>
      <c r="UN26" s="22"/>
      <c r="UO26" s="22"/>
      <c r="UP26" s="22"/>
      <c r="UQ26" s="22"/>
      <c r="UR26" s="22"/>
      <c r="US26" s="22"/>
      <c r="UT26" s="22"/>
      <c r="UU26" s="22"/>
      <c r="UV26" s="22"/>
      <c r="UW26" s="22"/>
      <c r="UX26" s="22"/>
      <c r="UY26" s="22"/>
      <c r="UZ26" s="22"/>
      <c r="VA26" s="22"/>
      <c r="VB26" s="22"/>
      <c r="VC26" s="22"/>
      <c r="VD26" s="22"/>
      <c r="VE26" s="22"/>
      <c r="VF26" s="22"/>
      <c r="VG26" s="22"/>
      <c r="VH26" s="22"/>
      <c r="VI26" s="22"/>
      <c r="VJ26" s="22"/>
      <c r="VK26" s="22"/>
      <c r="VL26" s="22"/>
      <c r="VM26" s="22"/>
      <c r="VN26" s="22"/>
      <c r="VO26" s="22"/>
      <c r="VP26" s="22"/>
      <c r="VQ26" s="22"/>
      <c r="VR26" s="22"/>
      <c r="VS26" s="22"/>
      <c r="VT26" s="22"/>
      <c r="VU26" s="22"/>
      <c r="VV26" s="22"/>
      <c r="VW26" s="22"/>
      <c r="VX26" s="22"/>
      <c r="VY26" s="22"/>
      <c r="VZ26" s="22"/>
      <c r="WA26" s="22"/>
      <c r="WB26" s="22"/>
      <c r="WC26" s="22"/>
      <c r="WD26" s="22"/>
      <c r="WE26" s="22"/>
      <c r="WF26" s="22"/>
      <c r="WG26" s="22"/>
      <c r="WH26" s="22"/>
      <c r="WI26" s="22"/>
      <c r="WJ26" s="22"/>
      <c r="WK26" s="22"/>
      <c r="WL26" s="22"/>
      <c r="WM26" s="22"/>
      <c r="WN26" s="22"/>
      <c r="WO26" s="22"/>
      <c r="WP26" s="22"/>
      <c r="WQ26" s="22"/>
      <c r="WR26" s="22"/>
      <c r="WS26" s="22"/>
      <c r="WT26" s="22"/>
      <c r="WU26" s="22"/>
      <c r="WV26" s="22"/>
      <c r="WW26" s="22"/>
      <c r="WX26" s="22"/>
      <c r="WY26" s="22"/>
      <c r="WZ26" s="22"/>
      <c r="XA26" s="22"/>
      <c r="XB26" s="22"/>
      <c r="XC26" s="22"/>
      <c r="XD26" s="22"/>
      <c r="XE26" s="22"/>
      <c r="XF26" s="22"/>
      <c r="XG26" s="22"/>
      <c r="XH26" s="22"/>
      <c r="XI26" s="22"/>
      <c r="XJ26" s="22"/>
      <c r="XK26" s="22"/>
      <c r="XL26" s="22"/>
      <c r="XM26" s="22"/>
      <c r="XN26" s="22"/>
      <c r="XO26" s="22"/>
      <c r="XP26" s="22"/>
      <c r="XQ26" s="22"/>
      <c r="XR26" s="22"/>
      <c r="XS26" s="22"/>
      <c r="XT26" s="22"/>
      <c r="XU26" s="22"/>
      <c r="XV26" s="22"/>
      <c r="XW26" s="22"/>
      <c r="XX26" s="22"/>
      <c r="XY26" s="22"/>
      <c r="XZ26" s="22"/>
      <c r="YA26" s="22"/>
      <c r="YB26" s="22"/>
      <c r="YC26" s="22"/>
      <c r="YD26" s="22"/>
      <c r="YE26" s="22"/>
      <c r="YF26" s="22"/>
      <c r="YG26" s="22"/>
      <c r="YH26" s="22"/>
      <c r="YI26" s="22"/>
      <c r="YJ26" s="22"/>
      <c r="YK26" s="22"/>
      <c r="YL26" s="22"/>
      <c r="YM26" s="22"/>
      <c r="YN26" s="22"/>
      <c r="YO26" s="22"/>
      <c r="YP26" s="22"/>
      <c r="YQ26" s="22"/>
      <c r="YR26" s="22"/>
      <c r="YS26" s="22"/>
      <c r="YT26" s="22"/>
      <c r="YU26" s="22"/>
      <c r="YV26" s="22"/>
      <c r="YW26" s="22"/>
      <c r="YX26" s="22"/>
      <c r="YY26" s="22"/>
      <c r="YZ26" s="22"/>
      <c r="ZA26" s="22"/>
      <c r="ZB26" s="22"/>
      <c r="ZC26" s="22"/>
      <c r="ZD26" s="22"/>
      <c r="ZE26" s="22"/>
      <c r="ZF26" s="22"/>
      <c r="ZG26" s="22"/>
      <c r="ZH26" s="22"/>
      <c r="ZI26" s="22"/>
      <c r="ZJ26" s="22"/>
      <c r="ZK26" s="22"/>
      <c r="ZL26" s="22"/>
      <c r="ZM26" s="22"/>
      <c r="ZN26" s="22"/>
      <c r="ZO26" s="22"/>
      <c r="ZP26" s="22"/>
      <c r="ZQ26" s="22"/>
      <c r="ZR26" s="22"/>
      <c r="ZS26" s="22"/>
      <c r="ZT26" s="22"/>
      <c r="ZU26" s="22"/>
      <c r="ZV26" s="22"/>
      <c r="ZW26" s="22"/>
      <c r="ZX26" s="22"/>
      <c r="ZY26" s="22"/>
      <c r="ZZ26" s="22"/>
      <c r="AAA26" s="22"/>
      <c r="AAB26" s="22"/>
      <c r="AAC26" s="22"/>
      <c r="AAD26" s="22"/>
      <c r="AAE26" s="22"/>
      <c r="AAF26" s="22"/>
    </row>
    <row r="27" spans="1:708" ht="47.25" customHeight="1">
      <c r="A27" s="22"/>
      <c r="B27" s="23" t="s">
        <v>72</v>
      </c>
      <c r="C27" s="23">
        <v>6</v>
      </c>
      <c r="D27" s="22"/>
      <c r="E27" s="22" t="s">
        <v>81</v>
      </c>
      <c r="F27" s="22" t="s">
        <v>121</v>
      </c>
      <c r="G27" s="24">
        <v>1290.07</v>
      </c>
      <c r="H27" s="25">
        <v>5446</v>
      </c>
      <c r="I27" s="26">
        <f t="shared" si="0"/>
        <v>4.2214763539962954</v>
      </c>
      <c r="J27" s="24">
        <v>494.37299999999999</v>
      </c>
      <c r="K27" s="27">
        <v>2086.9899999999998</v>
      </c>
      <c r="L27" s="28">
        <f t="shared" si="1"/>
        <v>0.3832152038193169</v>
      </c>
      <c r="M27" s="23">
        <v>4</v>
      </c>
      <c r="N27" s="29"/>
      <c r="O27" s="30">
        <v>2.0038167938931295</v>
      </c>
      <c r="P27" s="23">
        <v>1</v>
      </c>
      <c r="Q27" s="23">
        <v>355</v>
      </c>
      <c r="R27" s="23">
        <v>143</v>
      </c>
      <c r="S27" s="31">
        <f t="shared" si="13"/>
        <v>0.40281690140845072</v>
      </c>
      <c r="T27" s="23">
        <v>4</v>
      </c>
      <c r="U27" s="23">
        <v>1061</v>
      </c>
      <c r="V27" s="32">
        <f t="shared" si="2"/>
        <v>0.19482188762394417</v>
      </c>
      <c r="W27" s="23">
        <v>3</v>
      </c>
      <c r="X27" s="22">
        <v>267</v>
      </c>
      <c r="Y27" s="34">
        <f t="shared" si="3"/>
        <v>4.9026808666911496E-2</v>
      </c>
      <c r="Z27" s="23">
        <v>1</v>
      </c>
      <c r="AA27" s="35">
        <v>19</v>
      </c>
      <c r="AB27" s="36">
        <f t="shared" si="4"/>
        <v>3.4887991186191699E-3</v>
      </c>
      <c r="AC27" s="23">
        <v>1</v>
      </c>
      <c r="AD27" s="37">
        <v>0.45</v>
      </c>
      <c r="AE27" s="23">
        <v>4</v>
      </c>
      <c r="AF27" s="38">
        <v>5.0000000000000001E-3</v>
      </c>
      <c r="AG27" s="23">
        <v>1</v>
      </c>
      <c r="AH27" s="23">
        <f t="shared" si="8"/>
        <v>2.1428571428571428</v>
      </c>
      <c r="AI27" s="22"/>
      <c r="AJ27" s="22">
        <f t="shared" si="5"/>
        <v>3.0714285714285712</v>
      </c>
      <c r="AK27" s="29" t="str">
        <f t="shared" si="9"/>
        <v>HIGH</v>
      </c>
      <c r="AL27" s="40" t="s">
        <v>75</v>
      </c>
      <c r="AM27" s="41">
        <v>2</v>
      </c>
      <c r="AN27" s="42" t="s">
        <v>76</v>
      </c>
      <c r="AO27" s="43">
        <v>2</v>
      </c>
      <c r="AP27" s="40" t="s">
        <v>122</v>
      </c>
      <c r="AQ27" s="43">
        <v>3</v>
      </c>
      <c r="AR27" s="40" t="s">
        <v>78</v>
      </c>
      <c r="AS27" s="41">
        <v>3</v>
      </c>
      <c r="AT27" s="40" t="s">
        <v>79</v>
      </c>
      <c r="AU27" s="41">
        <v>4</v>
      </c>
      <c r="AV27" s="44" t="s">
        <v>80</v>
      </c>
      <c r="AW27" s="45">
        <v>4</v>
      </c>
      <c r="AX27" s="22">
        <f t="shared" si="10"/>
        <v>3</v>
      </c>
      <c r="AY27" s="22"/>
      <c r="AZ27" s="46">
        <f t="shared" si="6"/>
        <v>1.0238095238095237</v>
      </c>
      <c r="BA27" s="22" t="str">
        <f t="shared" si="11"/>
        <v>HIGH</v>
      </c>
      <c r="BB27" s="22">
        <v>3</v>
      </c>
      <c r="BC27" s="22">
        <f t="shared" si="7"/>
        <v>18</v>
      </c>
      <c r="BD27" s="29" t="str">
        <f t="shared" si="12"/>
        <v>LOW RISK</v>
      </c>
      <c r="BE27" s="47"/>
      <c r="BF27" s="47"/>
      <c r="BG27" s="47"/>
      <c r="BH27" s="47"/>
      <c r="BI27" s="47"/>
      <c r="BJ27" s="47"/>
      <c r="BK27" s="47"/>
      <c r="BL27" s="47"/>
      <c r="BM27" s="47"/>
      <c r="BN27" s="47"/>
      <c r="BO27" s="47"/>
      <c r="BP27" s="47"/>
      <c r="BQ27" s="47"/>
      <c r="BR27" s="48"/>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22"/>
      <c r="NI27" s="22"/>
      <c r="NJ27" s="22"/>
      <c r="NK27" s="22"/>
      <c r="NL27" s="22"/>
      <c r="NM27" s="22"/>
      <c r="NN27" s="22"/>
      <c r="NO27" s="22"/>
      <c r="NP27" s="22"/>
      <c r="NQ27" s="22"/>
      <c r="NR27" s="22"/>
      <c r="NS27" s="22"/>
      <c r="NT27" s="22"/>
      <c r="NU27" s="22"/>
      <c r="NV27" s="22"/>
      <c r="NW27" s="22"/>
      <c r="NX27" s="22"/>
      <c r="NY27" s="22"/>
      <c r="NZ27" s="22"/>
      <c r="OA27" s="22"/>
      <c r="OB27" s="22"/>
      <c r="OC27" s="22"/>
      <c r="OD27" s="22"/>
      <c r="OE27" s="22"/>
      <c r="OF27" s="22"/>
      <c r="OG27" s="22"/>
      <c r="OH27" s="22"/>
      <c r="OI27" s="22"/>
      <c r="OJ27" s="22"/>
      <c r="OK27" s="22"/>
      <c r="OL27" s="22"/>
      <c r="OM27" s="22"/>
      <c r="ON27" s="22"/>
      <c r="OO27" s="22"/>
      <c r="OP27" s="22"/>
      <c r="OQ27" s="22"/>
      <c r="OR27" s="22"/>
      <c r="OS27" s="22"/>
      <c r="OT27" s="22"/>
      <c r="OU27" s="22"/>
      <c r="OV27" s="22"/>
      <c r="OW27" s="22"/>
      <c r="OX27" s="22"/>
      <c r="OY27" s="22"/>
      <c r="OZ27" s="22"/>
      <c r="PA27" s="22"/>
      <c r="PB27" s="22"/>
      <c r="PC27" s="22"/>
      <c r="PD27" s="22"/>
      <c r="PE27" s="22"/>
      <c r="PF27" s="22"/>
      <c r="PG27" s="22"/>
      <c r="PH27" s="22"/>
      <c r="PI27" s="22"/>
      <c r="PJ27" s="22"/>
      <c r="PK27" s="22"/>
      <c r="PL27" s="22"/>
      <c r="PM27" s="22"/>
      <c r="PN27" s="22"/>
      <c r="PO27" s="22"/>
      <c r="PP27" s="22"/>
      <c r="PQ27" s="22"/>
      <c r="PR27" s="22"/>
      <c r="PS27" s="22"/>
      <c r="PT27" s="22"/>
      <c r="PU27" s="22"/>
      <c r="PV27" s="22"/>
      <c r="PW27" s="22"/>
      <c r="PX27" s="22"/>
      <c r="PY27" s="22"/>
      <c r="PZ27" s="22"/>
      <c r="QA27" s="22"/>
      <c r="QB27" s="22"/>
      <c r="QC27" s="22"/>
      <c r="QD27" s="22"/>
      <c r="QE27" s="22"/>
      <c r="QF27" s="22"/>
      <c r="QG27" s="22"/>
      <c r="QH27" s="22"/>
      <c r="QI27" s="22"/>
      <c r="QJ27" s="22"/>
      <c r="QK27" s="22"/>
      <c r="QL27" s="22"/>
      <c r="QM27" s="22"/>
      <c r="QN27" s="22"/>
      <c r="QO27" s="22"/>
      <c r="QP27" s="22"/>
      <c r="QQ27" s="22"/>
      <c r="QR27" s="22"/>
      <c r="QS27" s="22"/>
      <c r="QT27" s="22"/>
      <c r="QU27" s="22"/>
      <c r="QV27" s="22"/>
      <c r="QW27" s="22"/>
      <c r="QX27" s="22"/>
      <c r="QY27" s="22"/>
      <c r="QZ27" s="22"/>
      <c r="RA27" s="22"/>
      <c r="RB27" s="22"/>
      <c r="RC27" s="22"/>
      <c r="RD27" s="22"/>
      <c r="RE27" s="22"/>
      <c r="RF27" s="22"/>
      <c r="RG27" s="22"/>
      <c r="RH27" s="22"/>
      <c r="RI27" s="22"/>
      <c r="RJ27" s="22"/>
      <c r="RK27" s="22"/>
      <c r="RL27" s="22"/>
      <c r="RM27" s="22"/>
      <c r="RN27" s="22"/>
      <c r="RO27" s="22"/>
      <c r="RP27" s="22"/>
      <c r="RQ27" s="22"/>
      <c r="RR27" s="22"/>
      <c r="RS27" s="22"/>
      <c r="RT27" s="22"/>
      <c r="RU27" s="22"/>
      <c r="RV27" s="22"/>
      <c r="RW27" s="22"/>
      <c r="RX27" s="22"/>
      <c r="RY27" s="22"/>
      <c r="RZ27" s="22"/>
      <c r="SA27" s="22"/>
      <c r="SB27" s="22"/>
      <c r="SC27" s="22"/>
      <c r="SD27" s="22"/>
      <c r="SE27" s="22"/>
      <c r="SF27" s="22"/>
      <c r="SG27" s="22"/>
      <c r="SH27" s="22"/>
      <c r="SI27" s="22"/>
      <c r="SJ27" s="22"/>
      <c r="SK27" s="22"/>
      <c r="SL27" s="22"/>
      <c r="SM27" s="22"/>
      <c r="SN27" s="22"/>
      <c r="SO27" s="22"/>
      <c r="SP27" s="22"/>
      <c r="SQ27" s="22"/>
      <c r="SR27" s="22"/>
      <c r="SS27" s="22"/>
      <c r="ST27" s="22"/>
      <c r="SU27" s="22"/>
      <c r="SV27" s="22"/>
      <c r="SW27" s="22"/>
      <c r="SX27" s="22"/>
      <c r="SY27" s="22"/>
      <c r="SZ27" s="22"/>
      <c r="TA27" s="22"/>
      <c r="TB27" s="22"/>
      <c r="TC27" s="22"/>
      <c r="TD27" s="22"/>
      <c r="TE27" s="22"/>
      <c r="TF27" s="22"/>
      <c r="TG27" s="22"/>
      <c r="TH27" s="22"/>
      <c r="TI27" s="22"/>
      <c r="TJ27" s="22"/>
      <c r="TK27" s="22"/>
      <c r="TL27" s="22"/>
      <c r="TM27" s="22"/>
      <c r="TN27" s="22"/>
      <c r="TO27" s="22"/>
      <c r="TP27" s="22"/>
      <c r="TQ27" s="22"/>
      <c r="TR27" s="22"/>
      <c r="TS27" s="22"/>
      <c r="TT27" s="22"/>
      <c r="TU27" s="22"/>
      <c r="TV27" s="22"/>
      <c r="TW27" s="22"/>
      <c r="TX27" s="22"/>
      <c r="TY27" s="22"/>
      <c r="TZ27" s="22"/>
      <c r="UA27" s="22"/>
      <c r="UB27" s="22"/>
      <c r="UC27" s="22"/>
      <c r="UD27" s="22"/>
      <c r="UE27" s="22"/>
      <c r="UF27" s="22"/>
      <c r="UG27" s="22"/>
      <c r="UH27" s="22"/>
      <c r="UI27" s="22"/>
      <c r="UJ27" s="22"/>
      <c r="UK27" s="22"/>
      <c r="UL27" s="22"/>
      <c r="UM27" s="22"/>
      <c r="UN27" s="22"/>
      <c r="UO27" s="22"/>
      <c r="UP27" s="22"/>
      <c r="UQ27" s="22"/>
      <c r="UR27" s="22"/>
      <c r="US27" s="22"/>
      <c r="UT27" s="22"/>
      <c r="UU27" s="22"/>
      <c r="UV27" s="22"/>
      <c r="UW27" s="22"/>
      <c r="UX27" s="22"/>
      <c r="UY27" s="22"/>
      <c r="UZ27" s="22"/>
      <c r="VA27" s="22"/>
      <c r="VB27" s="22"/>
      <c r="VC27" s="22"/>
      <c r="VD27" s="22"/>
      <c r="VE27" s="22"/>
      <c r="VF27" s="22"/>
      <c r="VG27" s="22"/>
      <c r="VH27" s="22"/>
      <c r="VI27" s="22"/>
      <c r="VJ27" s="22"/>
      <c r="VK27" s="22"/>
      <c r="VL27" s="22"/>
      <c r="VM27" s="22"/>
      <c r="VN27" s="22"/>
      <c r="VO27" s="22"/>
      <c r="VP27" s="22"/>
      <c r="VQ27" s="22"/>
      <c r="VR27" s="22"/>
      <c r="VS27" s="22"/>
      <c r="VT27" s="22"/>
      <c r="VU27" s="22"/>
      <c r="VV27" s="22"/>
      <c r="VW27" s="22"/>
      <c r="VX27" s="22"/>
      <c r="VY27" s="22"/>
      <c r="VZ27" s="22"/>
      <c r="WA27" s="22"/>
      <c r="WB27" s="22"/>
      <c r="WC27" s="22"/>
      <c r="WD27" s="22"/>
      <c r="WE27" s="22"/>
      <c r="WF27" s="22"/>
      <c r="WG27" s="22"/>
      <c r="WH27" s="22"/>
      <c r="WI27" s="22"/>
      <c r="WJ27" s="22"/>
      <c r="WK27" s="22"/>
      <c r="WL27" s="22"/>
      <c r="WM27" s="22"/>
      <c r="WN27" s="22"/>
      <c r="WO27" s="22"/>
      <c r="WP27" s="22"/>
      <c r="WQ27" s="22"/>
      <c r="WR27" s="22"/>
      <c r="WS27" s="22"/>
      <c r="WT27" s="22"/>
      <c r="WU27" s="22"/>
      <c r="WV27" s="22"/>
      <c r="WW27" s="22"/>
      <c r="WX27" s="22"/>
      <c r="WY27" s="22"/>
      <c r="WZ27" s="22"/>
      <c r="XA27" s="22"/>
      <c r="XB27" s="22"/>
      <c r="XC27" s="22"/>
      <c r="XD27" s="22"/>
      <c r="XE27" s="22"/>
      <c r="XF27" s="22"/>
      <c r="XG27" s="22"/>
      <c r="XH27" s="22"/>
      <c r="XI27" s="22"/>
      <c r="XJ27" s="22"/>
      <c r="XK27" s="22"/>
      <c r="XL27" s="22"/>
      <c r="XM27" s="22"/>
      <c r="XN27" s="22"/>
      <c r="XO27" s="22"/>
      <c r="XP27" s="22"/>
      <c r="XQ27" s="22"/>
      <c r="XR27" s="22"/>
      <c r="XS27" s="22"/>
      <c r="XT27" s="22"/>
      <c r="XU27" s="22"/>
      <c r="XV27" s="22"/>
      <c r="XW27" s="22"/>
      <c r="XX27" s="22"/>
      <c r="XY27" s="22"/>
      <c r="XZ27" s="22"/>
      <c r="YA27" s="22"/>
      <c r="YB27" s="22"/>
      <c r="YC27" s="22"/>
      <c r="YD27" s="22"/>
      <c r="YE27" s="22"/>
      <c r="YF27" s="22"/>
      <c r="YG27" s="22"/>
      <c r="YH27" s="22"/>
      <c r="YI27" s="22"/>
      <c r="YJ27" s="22"/>
      <c r="YK27" s="22"/>
      <c r="YL27" s="22"/>
      <c r="YM27" s="22"/>
      <c r="YN27" s="22"/>
      <c r="YO27" s="22"/>
      <c r="YP27" s="22"/>
      <c r="YQ27" s="22"/>
      <c r="YR27" s="22"/>
      <c r="YS27" s="22"/>
      <c r="YT27" s="22"/>
      <c r="YU27" s="22"/>
      <c r="YV27" s="22"/>
      <c r="YW27" s="22"/>
      <c r="YX27" s="22"/>
      <c r="YY27" s="22"/>
      <c r="YZ27" s="22"/>
      <c r="ZA27" s="22"/>
      <c r="ZB27" s="22"/>
      <c r="ZC27" s="22"/>
      <c r="ZD27" s="22"/>
      <c r="ZE27" s="22"/>
      <c r="ZF27" s="22"/>
      <c r="ZG27" s="22"/>
      <c r="ZH27" s="22"/>
      <c r="ZI27" s="22"/>
      <c r="ZJ27" s="22"/>
      <c r="ZK27" s="22"/>
      <c r="ZL27" s="22"/>
      <c r="ZM27" s="22"/>
      <c r="ZN27" s="22"/>
      <c r="ZO27" s="22"/>
      <c r="ZP27" s="22"/>
      <c r="ZQ27" s="22"/>
      <c r="ZR27" s="22"/>
      <c r="ZS27" s="22"/>
      <c r="ZT27" s="22"/>
      <c r="ZU27" s="22"/>
      <c r="ZV27" s="22"/>
      <c r="ZW27" s="22"/>
      <c r="ZX27" s="22"/>
      <c r="ZY27" s="22"/>
      <c r="ZZ27" s="22"/>
      <c r="AAA27" s="22"/>
      <c r="AAB27" s="22"/>
      <c r="AAC27" s="22"/>
      <c r="AAD27" s="22"/>
      <c r="AAE27" s="22"/>
      <c r="AAF27" s="22"/>
    </row>
    <row r="28" spans="1:708" ht="47.25" customHeight="1">
      <c r="A28" s="22"/>
      <c r="B28" s="23" t="s">
        <v>72</v>
      </c>
      <c r="C28" s="23">
        <v>6</v>
      </c>
      <c r="D28" s="22"/>
      <c r="E28" s="22" t="s">
        <v>86</v>
      </c>
      <c r="F28" s="22" t="s">
        <v>123</v>
      </c>
      <c r="G28" s="24">
        <v>1274.75</v>
      </c>
      <c r="H28" s="25">
        <v>1570</v>
      </c>
      <c r="I28" s="26">
        <f t="shared" si="0"/>
        <v>1.2316140419690136</v>
      </c>
      <c r="J28" s="24">
        <v>23.060700000000001</v>
      </c>
      <c r="K28" s="27">
        <v>28.401700000000002</v>
      </c>
      <c r="L28" s="28">
        <f t="shared" si="1"/>
        <v>1.8090254777070065E-2</v>
      </c>
      <c r="M28" s="23">
        <v>1</v>
      </c>
      <c r="N28" s="29"/>
      <c r="O28" s="30">
        <v>2.067336089781453</v>
      </c>
      <c r="P28" s="23">
        <v>1</v>
      </c>
      <c r="Q28" s="23">
        <v>232</v>
      </c>
      <c r="R28" s="23">
        <v>44</v>
      </c>
      <c r="S28" s="31">
        <f t="shared" si="13"/>
        <v>0.18965517241379309</v>
      </c>
      <c r="T28" s="23">
        <v>3</v>
      </c>
      <c r="U28" s="23">
        <v>650</v>
      </c>
      <c r="V28" s="32">
        <f t="shared" si="2"/>
        <v>0.4140127388535032</v>
      </c>
      <c r="W28" s="23">
        <v>4</v>
      </c>
      <c r="X28" s="22">
        <v>97</v>
      </c>
      <c r="Y28" s="34">
        <f t="shared" si="3"/>
        <v>6.178343949044586E-2</v>
      </c>
      <c r="Z28" s="23">
        <v>2</v>
      </c>
      <c r="AA28" s="35">
        <v>4</v>
      </c>
      <c r="AB28" s="36">
        <f t="shared" si="4"/>
        <v>2.5477707006369425E-3</v>
      </c>
      <c r="AC28" s="23">
        <v>1</v>
      </c>
      <c r="AD28" s="37">
        <v>0.55000000000000004</v>
      </c>
      <c r="AE28" s="23">
        <v>5</v>
      </c>
      <c r="AF28" s="38">
        <v>5.0000000000000001E-3</v>
      </c>
      <c r="AG28" s="23">
        <v>1</v>
      </c>
      <c r="AH28" s="23">
        <f t="shared" si="8"/>
        <v>2.4285714285714284</v>
      </c>
      <c r="AI28" s="22"/>
      <c r="AJ28" s="22">
        <f t="shared" si="5"/>
        <v>1.7142857142857142</v>
      </c>
      <c r="AK28" s="29" t="str">
        <f t="shared" si="9"/>
        <v>MEDIUM HIGH</v>
      </c>
      <c r="AL28" s="40" t="s">
        <v>75</v>
      </c>
      <c r="AM28" s="41">
        <v>2</v>
      </c>
      <c r="AN28" s="42" t="s">
        <v>76</v>
      </c>
      <c r="AO28" s="43">
        <v>2</v>
      </c>
      <c r="AP28" s="40" t="s">
        <v>122</v>
      </c>
      <c r="AQ28" s="43">
        <v>3</v>
      </c>
      <c r="AR28" s="40" t="s">
        <v>78</v>
      </c>
      <c r="AS28" s="41">
        <v>3</v>
      </c>
      <c r="AT28" s="40" t="s">
        <v>79</v>
      </c>
      <c r="AU28" s="41">
        <v>4</v>
      </c>
      <c r="AV28" s="44" t="s">
        <v>80</v>
      </c>
      <c r="AW28" s="45">
        <v>4</v>
      </c>
      <c r="AX28" s="22">
        <f t="shared" si="10"/>
        <v>3</v>
      </c>
      <c r="AY28" s="22"/>
      <c r="AZ28" s="46">
        <f t="shared" si="6"/>
        <v>0.5714285714285714</v>
      </c>
      <c r="BA28" s="22" t="str">
        <f t="shared" si="11"/>
        <v>MEDIUM HIGH</v>
      </c>
      <c r="BB28" s="22">
        <v>2</v>
      </c>
      <c r="BC28" s="22">
        <f t="shared" si="7"/>
        <v>12</v>
      </c>
      <c r="BD28" s="29" t="str">
        <f t="shared" si="12"/>
        <v>LOW RISK</v>
      </c>
      <c r="BE28" s="47"/>
      <c r="BF28" s="47"/>
      <c r="BG28" s="47"/>
      <c r="BH28" s="47"/>
      <c r="BI28" s="47"/>
      <c r="BJ28" s="47"/>
      <c r="BK28" s="47"/>
      <c r="BL28" s="47"/>
      <c r="BM28" s="47"/>
      <c r="BN28" s="47"/>
      <c r="BO28" s="47"/>
      <c r="BP28" s="47"/>
      <c r="BQ28" s="47"/>
      <c r="BR28" s="48"/>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22"/>
      <c r="NI28" s="22"/>
      <c r="NJ28" s="22"/>
      <c r="NK28" s="22"/>
      <c r="NL28" s="22"/>
      <c r="NM28" s="22"/>
      <c r="NN28" s="22"/>
      <c r="NO28" s="22"/>
      <c r="NP28" s="22"/>
      <c r="NQ28" s="22"/>
      <c r="NR28" s="22"/>
      <c r="NS28" s="22"/>
      <c r="NT28" s="22"/>
      <c r="NU28" s="22"/>
      <c r="NV28" s="22"/>
      <c r="NW28" s="22"/>
      <c r="NX28" s="22"/>
      <c r="NY28" s="22"/>
      <c r="NZ28" s="22"/>
      <c r="OA28" s="22"/>
      <c r="OB28" s="22"/>
      <c r="OC28" s="22"/>
      <c r="OD28" s="22"/>
      <c r="OE28" s="22"/>
      <c r="OF28" s="22"/>
      <c r="OG28" s="22"/>
      <c r="OH28" s="22"/>
      <c r="OI28" s="22"/>
      <c r="OJ28" s="22"/>
      <c r="OK28" s="22"/>
      <c r="OL28" s="22"/>
      <c r="OM28" s="22"/>
      <c r="ON28" s="22"/>
      <c r="OO28" s="22"/>
      <c r="OP28" s="22"/>
      <c r="OQ28" s="22"/>
      <c r="OR28" s="22"/>
      <c r="OS28" s="22"/>
      <c r="OT28" s="22"/>
      <c r="OU28" s="22"/>
      <c r="OV28" s="22"/>
      <c r="OW28" s="22"/>
      <c r="OX28" s="22"/>
      <c r="OY28" s="22"/>
      <c r="OZ28" s="22"/>
      <c r="PA28" s="22"/>
      <c r="PB28" s="22"/>
      <c r="PC28" s="22"/>
      <c r="PD28" s="22"/>
      <c r="PE28" s="22"/>
      <c r="PF28" s="22"/>
      <c r="PG28" s="22"/>
      <c r="PH28" s="22"/>
      <c r="PI28" s="22"/>
      <c r="PJ28" s="22"/>
      <c r="PK28" s="22"/>
      <c r="PL28" s="22"/>
      <c r="PM28" s="22"/>
      <c r="PN28" s="22"/>
      <c r="PO28" s="22"/>
      <c r="PP28" s="22"/>
      <c r="PQ28" s="22"/>
      <c r="PR28" s="22"/>
      <c r="PS28" s="22"/>
      <c r="PT28" s="22"/>
      <c r="PU28" s="22"/>
      <c r="PV28" s="22"/>
      <c r="PW28" s="22"/>
      <c r="PX28" s="22"/>
      <c r="PY28" s="22"/>
      <c r="PZ28" s="22"/>
      <c r="QA28" s="22"/>
      <c r="QB28" s="22"/>
      <c r="QC28" s="22"/>
      <c r="QD28" s="22"/>
      <c r="QE28" s="22"/>
      <c r="QF28" s="22"/>
      <c r="QG28" s="22"/>
      <c r="QH28" s="22"/>
      <c r="QI28" s="22"/>
      <c r="QJ28" s="22"/>
      <c r="QK28" s="22"/>
      <c r="QL28" s="22"/>
      <c r="QM28" s="22"/>
      <c r="QN28" s="22"/>
      <c r="QO28" s="22"/>
      <c r="QP28" s="22"/>
      <c r="QQ28" s="22"/>
      <c r="QR28" s="22"/>
      <c r="QS28" s="22"/>
      <c r="QT28" s="22"/>
      <c r="QU28" s="22"/>
      <c r="QV28" s="22"/>
      <c r="QW28" s="22"/>
      <c r="QX28" s="22"/>
      <c r="QY28" s="22"/>
      <c r="QZ28" s="22"/>
      <c r="RA28" s="22"/>
      <c r="RB28" s="22"/>
      <c r="RC28" s="22"/>
      <c r="RD28" s="22"/>
      <c r="RE28" s="22"/>
      <c r="RF28" s="22"/>
      <c r="RG28" s="22"/>
      <c r="RH28" s="22"/>
      <c r="RI28" s="22"/>
      <c r="RJ28" s="22"/>
      <c r="RK28" s="22"/>
      <c r="RL28" s="22"/>
      <c r="RM28" s="22"/>
      <c r="RN28" s="22"/>
      <c r="RO28" s="22"/>
      <c r="RP28" s="22"/>
      <c r="RQ28" s="22"/>
      <c r="RR28" s="22"/>
      <c r="RS28" s="22"/>
      <c r="RT28" s="22"/>
      <c r="RU28" s="22"/>
      <c r="RV28" s="22"/>
      <c r="RW28" s="22"/>
      <c r="RX28" s="22"/>
      <c r="RY28" s="22"/>
      <c r="RZ28" s="22"/>
      <c r="SA28" s="22"/>
      <c r="SB28" s="22"/>
      <c r="SC28" s="22"/>
      <c r="SD28" s="22"/>
      <c r="SE28" s="22"/>
      <c r="SF28" s="22"/>
      <c r="SG28" s="22"/>
      <c r="SH28" s="22"/>
      <c r="SI28" s="22"/>
      <c r="SJ28" s="22"/>
      <c r="SK28" s="22"/>
      <c r="SL28" s="22"/>
      <c r="SM28" s="22"/>
      <c r="SN28" s="22"/>
      <c r="SO28" s="22"/>
      <c r="SP28" s="22"/>
      <c r="SQ28" s="22"/>
      <c r="SR28" s="22"/>
      <c r="SS28" s="22"/>
      <c r="ST28" s="22"/>
      <c r="SU28" s="22"/>
      <c r="SV28" s="22"/>
      <c r="SW28" s="22"/>
      <c r="SX28" s="22"/>
      <c r="SY28" s="22"/>
      <c r="SZ28" s="22"/>
      <c r="TA28" s="22"/>
      <c r="TB28" s="22"/>
      <c r="TC28" s="22"/>
      <c r="TD28" s="22"/>
      <c r="TE28" s="22"/>
      <c r="TF28" s="22"/>
      <c r="TG28" s="22"/>
      <c r="TH28" s="22"/>
      <c r="TI28" s="22"/>
      <c r="TJ28" s="22"/>
      <c r="TK28" s="22"/>
      <c r="TL28" s="22"/>
      <c r="TM28" s="22"/>
      <c r="TN28" s="22"/>
      <c r="TO28" s="22"/>
      <c r="TP28" s="22"/>
      <c r="TQ28" s="22"/>
      <c r="TR28" s="22"/>
      <c r="TS28" s="22"/>
      <c r="TT28" s="22"/>
      <c r="TU28" s="22"/>
      <c r="TV28" s="22"/>
      <c r="TW28" s="22"/>
      <c r="TX28" s="22"/>
      <c r="TY28" s="22"/>
      <c r="TZ28" s="22"/>
      <c r="UA28" s="22"/>
      <c r="UB28" s="22"/>
      <c r="UC28" s="22"/>
      <c r="UD28" s="22"/>
      <c r="UE28" s="22"/>
      <c r="UF28" s="22"/>
      <c r="UG28" s="22"/>
      <c r="UH28" s="22"/>
      <c r="UI28" s="22"/>
      <c r="UJ28" s="22"/>
      <c r="UK28" s="22"/>
      <c r="UL28" s="22"/>
      <c r="UM28" s="22"/>
      <c r="UN28" s="22"/>
      <c r="UO28" s="22"/>
      <c r="UP28" s="22"/>
      <c r="UQ28" s="22"/>
      <c r="UR28" s="22"/>
      <c r="US28" s="22"/>
      <c r="UT28" s="22"/>
      <c r="UU28" s="22"/>
      <c r="UV28" s="22"/>
      <c r="UW28" s="22"/>
      <c r="UX28" s="22"/>
      <c r="UY28" s="22"/>
      <c r="UZ28" s="22"/>
      <c r="VA28" s="22"/>
      <c r="VB28" s="22"/>
      <c r="VC28" s="22"/>
      <c r="VD28" s="22"/>
      <c r="VE28" s="22"/>
      <c r="VF28" s="22"/>
      <c r="VG28" s="22"/>
      <c r="VH28" s="22"/>
      <c r="VI28" s="22"/>
      <c r="VJ28" s="22"/>
      <c r="VK28" s="22"/>
      <c r="VL28" s="22"/>
      <c r="VM28" s="22"/>
      <c r="VN28" s="22"/>
      <c r="VO28" s="22"/>
      <c r="VP28" s="22"/>
      <c r="VQ28" s="22"/>
      <c r="VR28" s="22"/>
      <c r="VS28" s="22"/>
      <c r="VT28" s="22"/>
      <c r="VU28" s="22"/>
      <c r="VV28" s="22"/>
      <c r="VW28" s="22"/>
      <c r="VX28" s="22"/>
      <c r="VY28" s="22"/>
      <c r="VZ28" s="22"/>
      <c r="WA28" s="22"/>
      <c r="WB28" s="22"/>
      <c r="WC28" s="22"/>
      <c r="WD28" s="22"/>
      <c r="WE28" s="22"/>
      <c r="WF28" s="22"/>
      <c r="WG28" s="22"/>
      <c r="WH28" s="22"/>
      <c r="WI28" s="22"/>
      <c r="WJ28" s="22"/>
      <c r="WK28" s="22"/>
      <c r="WL28" s="22"/>
      <c r="WM28" s="22"/>
      <c r="WN28" s="22"/>
      <c r="WO28" s="22"/>
      <c r="WP28" s="22"/>
      <c r="WQ28" s="22"/>
      <c r="WR28" s="22"/>
      <c r="WS28" s="22"/>
      <c r="WT28" s="22"/>
      <c r="WU28" s="22"/>
      <c r="WV28" s="22"/>
      <c r="WW28" s="22"/>
      <c r="WX28" s="22"/>
      <c r="WY28" s="22"/>
      <c r="WZ28" s="22"/>
      <c r="XA28" s="22"/>
      <c r="XB28" s="22"/>
      <c r="XC28" s="22"/>
      <c r="XD28" s="22"/>
      <c r="XE28" s="22"/>
      <c r="XF28" s="22"/>
      <c r="XG28" s="22"/>
      <c r="XH28" s="22"/>
      <c r="XI28" s="22"/>
      <c r="XJ28" s="22"/>
      <c r="XK28" s="22"/>
      <c r="XL28" s="22"/>
      <c r="XM28" s="22"/>
      <c r="XN28" s="22"/>
      <c r="XO28" s="22"/>
      <c r="XP28" s="22"/>
      <c r="XQ28" s="22"/>
      <c r="XR28" s="22"/>
      <c r="XS28" s="22"/>
      <c r="XT28" s="22"/>
      <c r="XU28" s="22"/>
      <c r="XV28" s="22"/>
      <c r="XW28" s="22"/>
      <c r="XX28" s="22"/>
      <c r="XY28" s="22"/>
      <c r="XZ28" s="22"/>
      <c r="YA28" s="22"/>
      <c r="YB28" s="22"/>
      <c r="YC28" s="22"/>
      <c r="YD28" s="22"/>
      <c r="YE28" s="22"/>
      <c r="YF28" s="22"/>
      <c r="YG28" s="22"/>
      <c r="YH28" s="22"/>
      <c r="YI28" s="22"/>
      <c r="YJ28" s="22"/>
      <c r="YK28" s="22"/>
      <c r="YL28" s="22"/>
      <c r="YM28" s="22"/>
      <c r="YN28" s="22"/>
      <c r="YO28" s="22"/>
      <c r="YP28" s="22"/>
      <c r="YQ28" s="22"/>
      <c r="YR28" s="22"/>
      <c r="YS28" s="22"/>
      <c r="YT28" s="22"/>
      <c r="YU28" s="22"/>
      <c r="YV28" s="22"/>
      <c r="YW28" s="22"/>
      <c r="YX28" s="22"/>
      <c r="YY28" s="22"/>
      <c r="YZ28" s="22"/>
      <c r="ZA28" s="22"/>
      <c r="ZB28" s="22"/>
      <c r="ZC28" s="22"/>
      <c r="ZD28" s="22"/>
      <c r="ZE28" s="22"/>
      <c r="ZF28" s="22"/>
      <c r="ZG28" s="22"/>
      <c r="ZH28" s="22"/>
      <c r="ZI28" s="22"/>
      <c r="ZJ28" s="22"/>
      <c r="ZK28" s="22"/>
      <c r="ZL28" s="22"/>
      <c r="ZM28" s="22"/>
      <c r="ZN28" s="22"/>
      <c r="ZO28" s="22"/>
      <c r="ZP28" s="22"/>
      <c r="ZQ28" s="22"/>
      <c r="ZR28" s="22"/>
      <c r="ZS28" s="22"/>
      <c r="ZT28" s="22"/>
      <c r="ZU28" s="22"/>
      <c r="ZV28" s="22"/>
      <c r="ZW28" s="22"/>
      <c r="ZX28" s="22"/>
      <c r="ZY28" s="22"/>
      <c r="ZZ28" s="22"/>
      <c r="AAA28" s="22"/>
      <c r="AAB28" s="22"/>
      <c r="AAC28" s="22"/>
      <c r="AAD28" s="22"/>
      <c r="AAE28" s="22"/>
      <c r="AAF28" s="22"/>
    </row>
    <row r="29" spans="1:708" ht="47.25" customHeight="1">
      <c r="A29" s="22"/>
      <c r="B29" s="23" t="s">
        <v>72</v>
      </c>
      <c r="C29" s="23">
        <v>6</v>
      </c>
      <c r="D29" s="22"/>
      <c r="E29" s="22" t="s">
        <v>73</v>
      </c>
      <c r="F29" s="22" t="s">
        <v>124</v>
      </c>
      <c r="G29" s="24">
        <v>149.80500000000001</v>
      </c>
      <c r="H29" s="25">
        <v>4407</v>
      </c>
      <c r="I29" s="26">
        <f t="shared" si="0"/>
        <v>29.418243716831881</v>
      </c>
      <c r="J29" s="24">
        <v>149.80500000000001</v>
      </c>
      <c r="K29" s="27">
        <v>4407</v>
      </c>
      <c r="L29" s="28">
        <f t="shared" si="1"/>
        <v>1</v>
      </c>
      <c r="M29" s="23">
        <v>5</v>
      </c>
      <c r="N29" s="29"/>
      <c r="O29" s="30">
        <v>0.52631578947368418</v>
      </c>
      <c r="P29" s="23">
        <v>1</v>
      </c>
      <c r="Q29" s="23">
        <v>356</v>
      </c>
      <c r="R29" s="23">
        <v>61</v>
      </c>
      <c r="S29" s="31">
        <f t="shared" si="13"/>
        <v>0.17134831460674158</v>
      </c>
      <c r="T29" s="23">
        <v>3</v>
      </c>
      <c r="U29" s="23">
        <v>1020</v>
      </c>
      <c r="V29" s="32">
        <f t="shared" si="2"/>
        <v>0.2314499659632403</v>
      </c>
      <c r="W29" s="23">
        <v>3</v>
      </c>
      <c r="X29" s="22">
        <v>259</v>
      </c>
      <c r="Y29" s="34">
        <f t="shared" si="3"/>
        <v>5.8770138416156116E-2</v>
      </c>
      <c r="Z29" s="23">
        <v>2</v>
      </c>
      <c r="AA29" s="35">
        <v>25</v>
      </c>
      <c r="AB29" s="36">
        <f t="shared" si="4"/>
        <v>5.6727932834127522E-3</v>
      </c>
      <c r="AC29" s="23">
        <v>1</v>
      </c>
      <c r="AD29" s="37">
        <v>0.65</v>
      </c>
      <c r="AE29" s="23">
        <v>5</v>
      </c>
      <c r="AF29" s="38">
        <v>5.0000000000000001E-3</v>
      </c>
      <c r="AG29" s="23">
        <v>1</v>
      </c>
      <c r="AH29" s="23">
        <f t="shared" si="8"/>
        <v>2.2857142857142856</v>
      </c>
      <c r="AI29" s="22"/>
      <c r="AJ29" s="22">
        <f t="shared" si="5"/>
        <v>3.6428571428571428</v>
      </c>
      <c r="AK29" s="29" t="str">
        <f t="shared" si="9"/>
        <v>HIGH</v>
      </c>
      <c r="AL29" s="40" t="s">
        <v>75</v>
      </c>
      <c r="AM29" s="41">
        <v>2</v>
      </c>
      <c r="AN29" s="42" t="s">
        <v>76</v>
      </c>
      <c r="AO29" s="43">
        <v>2</v>
      </c>
      <c r="AP29" s="40" t="s">
        <v>125</v>
      </c>
      <c r="AQ29" s="43">
        <v>2</v>
      </c>
      <c r="AR29" s="40" t="s">
        <v>78</v>
      </c>
      <c r="AS29" s="41">
        <v>3</v>
      </c>
      <c r="AT29" s="40" t="s">
        <v>79</v>
      </c>
      <c r="AU29" s="41">
        <v>4</v>
      </c>
      <c r="AV29" s="44" t="s">
        <v>80</v>
      </c>
      <c r="AW29" s="45">
        <v>4</v>
      </c>
      <c r="AX29" s="22">
        <f t="shared" si="10"/>
        <v>2.8333333333333335</v>
      </c>
      <c r="AY29" s="22"/>
      <c r="AZ29" s="46">
        <f t="shared" si="6"/>
        <v>1.2857142857142856</v>
      </c>
      <c r="BA29" s="22" t="str">
        <f t="shared" si="11"/>
        <v>HIGH</v>
      </c>
      <c r="BB29" s="22">
        <v>2</v>
      </c>
      <c r="BC29" s="22">
        <f t="shared" si="7"/>
        <v>12</v>
      </c>
      <c r="BD29" s="29" t="str">
        <f t="shared" si="12"/>
        <v>LOW RISK</v>
      </c>
      <c r="BE29" s="47"/>
      <c r="BF29" s="47"/>
      <c r="BG29" s="47"/>
      <c r="BH29" s="47"/>
      <c r="BI29" s="47"/>
      <c r="BJ29" s="47"/>
      <c r="BK29" s="47"/>
      <c r="BL29" s="47"/>
      <c r="BM29" s="47"/>
      <c r="BN29" s="47"/>
      <c r="BO29" s="47"/>
      <c r="BP29" s="47"/>
      <c r="BQ29" s="47"/>
      <c r="BR29" s="48"/>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22"/>
      <c r="NI29" s="22"/>
      <c r="NJ29" s="22"/>
      <c r="NK29" s="22"/>
      <c r="NL29" s="22"/>
      <c r="NM29" s="22"/>
      <c r="NN29" s="22"/>
      <c r="NO29" s="22"/>
      <c r="NP29" s="22"/>
      <c r="NQ29" s="22"/>
      <c r="NR29" s="22"/>
      <c r="NS29" s="22"/>
      <c r="NT29" s="22"/>
      <c r="NU29" s="22"/>
      <c r="NV29" s="22"/>
      <c r="NW29" s="22"/>
      <c r="NX29" s="22"/>
      <c r="NY29" s="22"/>
      <c r="NZ29" s="22"/>
      <c r="OA29" s="22"/>
      <c r="OB29" s="22"/>
      <c r="OC29" s="22"/>
      <c r="OD29" s="22"/>
      <c r="OE29" s="22"/>
      <c r="OF29" s="22"/>
      <c r="OG29" s="22"/>
      <c r="OH29" s="22"/>
      <c r="OI29" s="22"/>
      <c r="OJ29" s="22"/>
      <c r="OK29" s="22"/>
      <c r="OL29" s="22"/>
      <c r="OM29" s="22"/>
      <c r="ON29" s="22"/>
      <c r="OO29" s="22"/>
      <c r="OP29" s="22"/>
      <c r="OQ29" s="22"/>
      <c r="OR29" s="22"/>
      <c r="OS29" s="22"/>
      <c r="OT29" s="22"/>
      <c r="OU29" s="22"/>
      <c r="OV29" s="22"/>
      <c r="OW29" s="22"/>
      <c r="OX29" s="22"/>
      <c r="OY29" s="22"/>
      <c r="OZ29" s="22"/>
      <c r="PA29" s="22"/>
      <c r="PB29" s="22"/>
      <c r="PC29" s="22"/>
      <c r="PD29" s="22"/>
      <c r="PE29" s="22"/>
      <c r="PF29" s="22"/>
      <c r="PG29" s="22"/>
      <c r="PH29" s="22"/>
      <c r="PI29" s="22"/>
      <c r="PJ29" s="22"/>
      <c r="PK29" s="22"/>
      <c r="PL29" s="22"/>
      <c r="PM29" s="22"/>
      <c r="PN29" s="22"/>
      <c r="PO29" s="22"/>
      <c r="PP29" s="22"/>
      <c r="PQ29" s="22"/>
      <c r="PR29" s="22"/>
      <c r="PS29" s="22"/>
      <c r="PT29" s="22"/>
      <c r="PU29" s="22"/>
      <c r="PV29" s="22"/>
      <c r="PW29" s="22"/>
      <c r="PX29" s="22"/>
      <c r="PY29" s="22"/>
      <c r="PZ29" s="22"/>
      <c r="QA29" s="22"/>
      <c r="QB29" s="22"/>
      <c r="QC29" s="22"/>
      <c r="QD29" s="22"/>
      <c r="QE29" s="22"/>
      <c r="QF29" s="22"/>
      <c r="QG29" s="22"/>
      <c r="QH29" s="22"/>
      <c r="QI29" s="22"/>
      <c r="QJ29" s="22"/>
      <c r="QK29" s="22"/>
      <c r="QL29" s="22"/>
      <c r="QM29" s="22"/>
      <c r="QN29" s="22"/>
      <c r="QO29" s="22"/>
      <c r="QP29" s="22"/>
      <c r="QQ29" s="22"/>
      <c r="QR29" s="22"/>
      <c r="QS29" s="22"/>
      <c r="QT29" s="22"/>
      <c r="QU29" s="22"/>
      <c r="QV29" s="22"/>
      <c r="QW29" s="22"/>
      <c r="QX29" s="22"/>
      <c r="QY29" s="22"/>
      <c r="QZ29" s="22"/>
      <c r="RA29" s="22"/>
      <c r="RB29" s="22"/>
      <c r="RC29" s="22"/>
      <c r="RD29" s="22"/>
      <c r="RE29" s="22"/>
      <c r="RF29" s="22"/>
      <c r="RG29" s="22"/>
      <c r="RH29" s="22"/>
      <c r="RI29" s="22"/>
      <c r="RJ29" s="22"/>
      <c r="RK29" s="22"/>
      <c r="RL29" s="22"/>
      <c r="RM29" s="22"/>
      <c r="RN29" s="22"/>
      <c r="RO29" s="22"/>
      <c r="RP29" s="22"/>
      <c r="RQ29" s="22"/>
      <c r="RR29" s="22"/>
      <c r="RS29" s="22"/>
      <c r="RT29" s="22"/>
      <c r="RU29" s="22"/>
      <c r="RV29" s="22"/>
      <c r="RW29" s="22"/>
      <c r="RX29" s="22"/>
      <c r="RY29" s="22"/>
      <c r="RZ29" s="22"/>
      <c r="SA29" s="22"/>
      <c r="SB29" s="22"/>
      <c r="SC29" s="22"/>
      <c r="SD29" s="22"/>
      <c r="SE29" s="22"/>
      <c r="SF29" s="22"/>
      <c r="SG29" s="22"/>
      <c r="SH29" s="22"/>
      <c r="SI29" s="22"/>
      <c r="SJ29" s="22"/>
      <c r="SK29" s="22"/>
      <c r="SL29" s="22"/>
      <c r="SM29" s="22"/>
      <c r="SN29" s="22"/>
      <c r="SO29" s="22"/>
      <c r="SP29" s="22"/>
      <c r="SQ29" s="22"/>
      <c r="SR29" s="22"/>
      <c r="SS29" s="22"/>
      <c r="ST29" s="22"/>
      <c r="SU29" s="22"/>
      <c r="SV29" s="22"/>
      <c r="SW29" s="22"/>
      <c r="SX29" s="22"/>
      <c r="SY29" s="22"/>
      <c r="SZ29" s="22"/>
      <c r="TA29" s="22"/>
      <c r="TB29" s="22"/>
      <c r="TC29" s="22"/>
      <c r="TD29" s="22"/>
      <c r="TE29" s="22"/>
      <c r="TF29" s="22"/>
      <c r="TG29" s="22"/>
      <c r="TH29" s="22"/>
      <c r="TI29" s="22"/>
      <c r="TJ29" s="22"/>
      <c r="TK29" s="22"/>
      <c r="TL29" s="22"/>
      <c r="TM29" s="22"/>
      <c r="TN29" s="22"/>
      <c r="TO29" s="22"/>
      <c r="TP29" s="22"/>
      <c r="TQ29" s="22"/>
      <c r="TR29" s="22"/>
      <c r="TS29" s="22"/>
      <c r="TT29" s="22"/>
      <c r="TU29" s="22"/>
      <c r="TV29" s="22"/>
      <c r="TW29" s="22"/>
      <c r="TX29" s="22"/>
      <c r="TY29" s="22"/>
      <c r="TZ29" s="22"/>
      <c r="UA29" s="22"/>
      <c r="UB29" s="22"/>
      <c r="UC29" s="22"/>
      <c r="UD29" s="22"/>
      <c r="UE29" s="22"/>
      <c r="UF29" s="22"/>
      <c r="UG29" s="22"/>
      <c r="UH29" s="22"/>
      <c r="UI29" s="22"/>
      <c r="UJ29" s="22"/>
      <c r="UK29" s="22"/>
      <c r="UL29" s="22"/>
      <c r="UM29" s="22"/>
      <c r="UN29" s="22"/>
      <c r="UO29" s="22"/>
      <c r="UP29" s="22"/>
      <c r="UQ29" s="22"/>
      <c r="UR29" s="22"/>
      <c r="US29" s="22"/>
      <c r="UT29" s="22"/>
      <c r="UU29" s="22"/>
      <c r="UV29" s="22"/>
      <c r="UW29" s="22"/>
      <c r="UX29" s="22"/>
      <c r="UY29" s="22"/>
      <c r="UZ29" s="22"/>
      <c r="VA29" s="22"/>
      <c r="VB29" s="22"/>
      <c r="VC29" s="22"/>
      <c r="VD29" s="22"/>
      <c r="VE29" s="22"/>
      <c r="VF29" s="22"/>
      <c r="VG29" s="22"/>
      <c r="VH29" s="22"/>
      <c r="VI29" s="22"/>
      <c r="VJ29" s="22"/>
      <c r="VK29" s="22"/>
      <c r="VL29" s="22"/>
      <c r="VM29" s="22"/>
      <c r="VN29" s="22"/>
      <c r="VO29" s="22"/>
      <c r="VP29" s="22"/>
      <c r="VQ29" s="22"/>
      <c r="VR29" s="22"/>
      <c r="VS29" s="22"/>
      <c r="VT29" s="22"/>
      <c r="VU29" s="22"/>
      <c r="VV29" s="22"/>
      <c r="VW29" s="22"/>
      <c r="VX29" s="22"/>
      <c r="VY29" s="22"/>
      <c r="VZ29" s="22"/>
      <c r="WA29" s="22"/>
      <c r="WB29" s="22"/>
      <c r="WC29" s="22"/>
      <c r="WD29" s="22"/>
      <c r="WE29" s="22"/>
      <c r="WF29" s="22"/>
      <c r="WG29" s="22"/>
      <c r="WH29" s="22"/>
      <c r="WI29" s="22"/>
      <c r="WJ29" s="22"/>
      <c r="WK29" s="22"/>
      <c r="WL29" s="22"/>
      <c r="WM29" s="22"/>
      <c r="WN29" s="22"/>
      <c r="WO29" s="22"/>
      <c r="WP29" s="22"/>
      <c r="WQ29" s="22"/>
      <c r="WR29" s="22"/>
      <c r="WS29" s="22"/>
      <c r="WT29" s="22"/>
      <c r="WU29" s="22"/>
      <c r="WV29" s="22"/>
      <c r="WW29" s="22"/>
      <c r="WX29" s="22"/>
      <c r="WY29" s="22"/>
      <c r="WZ29" s="22"/>
      <c r="XA29" s="22"/>
      <c r="XB29" s="22"/>
      <c r="XC29" s="22"/>
      <c r="XD29" s="22"/>
      <c r="XE29" s="22"/>
      <c r="XF29" s="22"/>
      <c r="XG29" s="22"/>
      <c r="XH29" s="22"/>
      <c r="XI29" s="22"/>
      <c r="XJ29" s="22"/>
      <c r="XK29" s="22"/>
      <c r="XL29" s="22"/>
      <c r="XM29" s="22"/>
      <c r="XN29" s="22"/>
      <c r="XO29" s="22"/>
      <c r="XP29" s="22"/>
      <c r="XQ29" s="22"/>
      <c r="XR29" s="22"/>
      <c r="XS29" s="22"/>
      <c r="XT29" s="22"/>
      <c r="XU29" s="22"/>
      <c r="XV29" s="22"/>
      <c r="XW29" s="22"/>
      <c r="XX29" s="22"/>
      <c r="XY29" s="22"/>
      <c r="XZ29" s="22"/>
      <c r="YA29" s="22"/>
      <c r="YB29" s="22"/>
      <c r="YC29" s="22"/>
      <c r="YD29" s="22"/>
      <c r="YE29" s="22"/>
      <c r="YF29" s="22"/>
      <c r="YG29" s="22"/>
      <c r="YH29" s="22"/>
      <c r="YI29" s="22"/>
      <c r="YJ29" s="22"/>
      <c r="YK29" s="22"/>
      <c r="YL29" s="22"/>
      <c r="YM29" s="22"/>
      <c r="YN29" s="22"/>
      <c r="YO29" s="22"/>
      <c r="YP29" s="22"/>
      <c r="YQ29" s="22"/>
      <c r="YR29" s="22"/>
      <c r="YS29" s="22"/>
      <c r="YT29" s="22"/>
      <c r="YU29" s="22"/>
      <c r="YV29" s="22"/>
      <c r="YW29" s="22"/>
      <c r="YX29" s="22"/>
      <c r="YY29" s="22"/>
      <c r="YZ29" s="22"/>
      <c r="ZA29" s="22"/>
      <c r="ZB29" s="22"/>
      <c r="ZC29" s="22"/>
      <c r="ZD29" s="22"/>
      <c r="ZE29" s="22"/>
      <c r="ZF29" s="22"/>
      <c r="ZG29" s="22"/>
      <c r="ZH29" s="22"/>
      <c r="ZI29" s="22"/>
      <c r="ZJ29" s="22"/>
      <c r="ZK29" s="22"/>
      <c r="ZL29" s="22"/>
      <c r="ZM29" s="22"/>
      <c r="ZN29" s="22"/>
      <c r="ZO29" s="22"/>
      <c r="ZP29" s="22"/>
      <c r="ZQ29" s="22"/>
      <c r="ZR29" s="22"/>
      <c r="ZS29" s="22"/>
      <c r="ZT29" s="22"/>
      <c r="ZU29" s="22"/>
      <c r="ZV29" s="22"/>
      <c r="ZW29" s="22"/>
      <c r="ZX29" s="22"/>
      <c r="ZY29" s="22"/>
      <c r="ZZ29" s="22"/>
      <c r="AAA29" s="22"/>
      <c r="AAB29" s="22"/>
      <c r="AAC29" s="22"/>
      <c r="AAD29" s="22"/>
      <c r="AAE29" s="22"/>
      <c r="AAF29" s="22"/>
    </row>
    <row r="30" spans="1:708" ht="47.25" customHeight="1">
      <c r="A30" s="22"/>
      <c r="B30" s="23" t="s">
        <v>72</v>
      </c>
      <c r="C30" s="23">
        <v>6</v>
      </c>
      <c r="D30" s="22"/>
      <c r="E30" s="22" t="s">
        <v>81</v>
      </c>
      <c r="F30" s="22" t="s">
        <v>126</v>
      </c>
      <c r="G30" s="24">
        <v>722.19799999999998</v>
      </c>
      <c r="H30" s="25">
        <v>2326</v>
      </c>
      <c r="I30" s="26">
        <f t="shared" si="0"/>
        <v>3.2207234027233529</v>
      </c>
      <c r="J30" s="24">
        <v>702.77300000000002</v>
      </c>
      <c r="K30" s="27">
        <v>2263.4299999999998</v>
      </c>
      <c r="L30" s="28">
        <f t="shared" si="1"/>
        <v>0.97309974204643157</v>
      </c>
      <c r="M30" s="23">
        <v>5</v>
      </c>
      <c r="N30" s="29"/>
      <c r="O30" s="30">
        <v>0.15037593984962408</v>
      </c>
      <c r="P30" s="23">
        <v>1</v>
      </c>
      <c r="Q30" s="23">
        <v>218</v>
      </c>
      <c r="R30" s="23">
        <v>84</v>
      </c>
      <c r="S30" s="31">
        <f t="shared" si="13"/>
        <v>0.38532110091743121</v>
      </c>
      <c r="T30" s="23">
        <v>4</v>
      </c>
      <c r="U30" s="23">
        <v>556</v>
      </c>
      <c r="V30" s="32">
        <f t="shared" si="2"/>
        <v>0.23903697334479793</v>
      </c>
      <c r="W30" s="23">
        <v>3</v>
      </c>
      <c r="X30" s="22">
        <v>130</v>
      </c>
      <c r="Y30" s="34">
        <f t="shared" si="3"/>
        <v>5.5889939810834052E-2</v>
      </c>
      <c r="Z30" s="23">
        <v>2</v>
      </c>
      <c r="AA30" s="35">
        <v>3</v>
      </c>
      <c r="AB30" s="36">
        <f t="shared" si="4"/>
        <v>1.2897678417884782E-3</v>
      </c>
      <c r="AC30" s="23">
        <v>1</v>
      </c>
      <c r="AD30" s="37">
        <v>0.45</v>
      </c>
      <c r="AE30" s="23">
        <v>4</v>
      </c>
      <c r="AF30" s="38">
        <v>5.0000000000000001E-3</v>
      </c>
      <c r="AG30" s="23">
        <v>1</v>
      </c>
      <c r="AH30" s="23">
        <f t="shared" si="8"/>
        <v>2.2857142857142856</v>
      </c>
      <c r="AI30" s="22"/>
      <c r="AJ30" s="22">
        <f t="shared" si="5"/>
        <v>3.6428571428571428</v>
      </c>
      <c r="AK30" s="29" t="str">
        <f t="shared" si="9"/>
        <v>HIGH</v>
      </c>
      <c r="AL30" s="40" t="s">
        <v>75</v>
      </c>
      <c r="AM30" s="41">
        <v>2</v>
      </c>
      <c r="AN30" s="42" t="s">
        <v>76</v>
      </c>
      <c r="AO30" s="43">
        <v>2</v>
      </c>
      <c r="AP30" s="40" t="s">
        <v>127</v>
      </c>
      <c r="AQ30" s="43">
        <v>3</v>
      </c>
      <c r="AR30" s="40" t="s">
        <v>78</v>
      </c>
      <c r="AS30" s="41">
        <v>3</v>
      </c>
      <c r="AT30" s="40" t="s">
        <v>79</v>
      </c>
      <c r="AU30" s="41">
        <v>4</v>
      </c>
      <c r="AV30" s="44" t="s">
        <v>80</v>
      </c>
      <c r="AW30" s="45">
        <v>4</v>
      </c>
      <c r="AX30" s="22">
        <f t="shared" si="10"/>
        <v>3</v>
      </c>
      <c r="AY30" s="22"/>
      <c r="AZ30" s="46">
        <f t="shared" si="6"/>
        <v>1.2142857142857142</v>
      </c>
      <c r="BA30" s="22" t="str">
        <f t="shared" si="11"/>
        <v>HIGH</v>
      </c>
      <c r="BB30" s="22">
        <v>3</v>
      </c>
      <c r="BC30" s="22">
        <f t="shared" si="7"/>
        <v>18</v>
      </c>
      <c r="BD30" s="29" t="str">
        <f t="shared" si="12"/>
        <v>LOW RISK</v>
      </c>
      <c r="BE30" s="47"/>
      <c r="BF30" s="47"/>
      <c r="BG30" s="47"/>
      <c r="BH30" s="47"/>
      <c r="BI30" s="47"/>
      <c r="BJ30" s="47"/>
      <c r="BK30" s="47"/>
      <c r="BL30" s="47"/>
      <c r="BM30" s="47"/>
      <c r="BN30" s="47"/>
      <c r="BO30" s="47"/>
      <c r="BP30" s="47"/>
      <c r="BQ30" s="47"/>
      <c r="BR30" s="48"/>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row>
    <row r="31" spans="1:708" ht="47.25" customHeight="1">
      <c r="A31" s="22"/>
      <c r="B31" s="23" t="s">
        <v>72</v>
      </c>
      <c r="C31" s="23">
        <v>6</v>
      </c>
      <c r="D31" s="22"/>
      <c r="E31" s="22" t="s">
        <v>128</v>
      </c>
      <c r="F31" s="22" t="s">
        <v>129</v>
      </c>
      <c r="G31" s="24">
        <v>2778.28</v>
      </c>
      <c r="H31" s="25">
        <v>1258</v>
      </c>
      <c r="I31" s="26">
        <f t="shared" si="0"/>
        <v>0.45279813409735514</v>
      </c>
      <c r="J31" s="24">
        <v>226.238</v>
      </c>
      <c r="K31" s="27">
        <v>102.44</v>
      </c>
      <c r="L31" s="28">
        <f t="shared" si="1"/>
        <v>8.1430842607313189E-2</v>
      </c>
      <c r="M31" s="23">
        <v>2</v>
      </c>
      <c r="N31" s="29"/>
      <c r="O31" s="30">
        <v>1.7902813299232736</v>
      </c>
      <c r="P31" s="23">
        <v>1</v>
      </c>
      <c r="Q31" s="23">
        <v>205</v>
      </c>
      <c r="R31" s="23">
        <v>132</v>
      </c>
      <c r="S31" s="31">
        <f t="shared" si="13"/>
        <v>0.64390243902439026</v>
      </c>
      <c r="T31" s="23">
        <v>5</v>
      </c>
      <c r="U31" s="23">
        <v>495</v>
      </c>
      <c r="V31" s="32">
        <f t="shared" si="2"/>
        <v>0.39348171701112877</v>
      </c>
      <c r="W31" s="23">
        <v>4</v>
      </c>
      <c r="X31" s="22">
        <v>117</v>
      </c>
      <c r="Y31" s="34">
        <f t="shared" si="3"/>
        <v>9.3004769475357713E-2</v>
      </c>
      <c r="Z31" s="23">
        <v>2</v>
      </c>
      <c r="AA31" s="35">
        <v>3</v>
      </c>
      <c r="AB31" s="36">
        <f t="shared" si="4"/>
        <v>2.3847376788553257E-3</v>
      </c>
      <c r="AC31" s="23">
        <v>1</v>
      </c>
      <c r="AD31" s="37">
        <v>0.45</v>
      </c>
      <c r="AE31" s="23">
        <v>4</v>
      </c>
      <c r="AF31" s="38">
        <v>5.0000000000000001E-3</v>
      </c>
      <c r="AG31" s="23">
        <v>1</v>
      </c>
      <c r="AH31" s="23">
        <f t="shared" si="8"/>
        <v>2.5714285714285716</v>
      </c>
      <c r="AI31" s="22"/>
      <c r="AJ31" s="22">
        <f t="shared" si="5"/>
        <v>2.2857142857142856</v>
      </c>
      <c r="AK31" s="29" t="str">
        <f t="shared" si="9"/>
        <v>MEDIUM HIGH</v>
      </c>
      <c r="AL31" s="40" t="s">
        <v>75</v>
      </c>
      <c r="AM31" s="41">
        <v>2</v>
      </c>
      <c r="AN31" s="42" t="s">
        <v>76</v>
      </c>
      <c r="AO31" s="43">
        <v>2</v>
      </c>
      <c r="AP31" s="40" t="s">
        <v>122</v>
      </c>
      <c r="AQ31" s="43">
        <v>3</v>
      </c>
      <c r="AR31" s="40" t="s">
        <v>78</v>
      </c>
      <c r="AS31" s="41">
        <v>3</v>
      </c>
      <c r="AT31" s="40" t="s">
        <v>79</v>
      </c>
      <c r="AU31" s="41">
        <v>4</v>
      </c>
      <c r="AV31" s="44" t="s">
        <v>80</v>
      </c>
      <c r="AW31" s="45">
        <v>4</v>
      </c>
      <c r="AX31" s="22">
        <f t="shared" si="10"/>
        <v>3</v>
      </c>
      <c r="AY31" s="22"/>
      <c r="AZ31" s="46">
        <f t="shared" si="6"/>
        <v>0.76190476190476186</v>
      </c>
      <c r="BA31" s="22" t="str">
        <f t="shared" si="11"/>
        <v>MEDIUM HIGH</v>
      </c>
      <c r="BB31" s="22">
        <v>3</v>
      </c>
      <c r="BC31" s="22">
        <f t="shared" si="7"/>
        <v>18</v>
      </c>
      <c r="BD31" s="29" t="str">
        <f t="shared" si="12"/>
        <v>LOW RISK</v>
      </c>
      <c r="BE31" s="47"/>
      <c r="BF31" s="47"/>
      <c r="BG31" s="47"/>
      <c r="BH31" s="47"/>
      <c r="BI31" s="47"/>
      <c r="BJ31" s="47"/>
      <c r="BK31" s="47"/>
      <c r="BL31" s="47"/>
      <c r="BM31" s="47"/>
      <c r="BN31" s="47"/>
      <c r="BO31" s="47"/>
      <c r="BP31" s="47"/>
      <c r="BQ31" s="47"/>
      <c r="BR31" s="48"/>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22"/>
      <c r="NI31" s="22"/>
      <c r="NJ31" s="22"/>
      <c r="NK31" s="22"/>
      <c r="NL31" s="22"/>
      <c r="NM31" s="22"/>
      <c r="NN31" s="22"/>
      <c r="NO31" s="22"/>
      <c r="NP31" s="22"/>
      <c r="NQ31" s="22"/>
      <c r="NR31" s="22"/>
      <c r="NS31" s="22"/>
      <c r="NT31" s="22"/>
      <c r="NU31" s="22"/>
      <c r="NV31" s="22"/>
      <c r="NW31" s="22"/>
      <c r="NX31" s="22"/>
      <c r="NY31" s="22"/>
      <c r="NZ31" s="22"/>
      <c r="OA31" s="22"/>
      <c r="OB31" s="22"/>
      <c r="OC31" s="22"/>
      <c r="OD31" s="22"/>
      <c r="OE31" s="22"/>
      <c r="OF31" s="22"/>
      <c r="OG31" s="22"/>
      <c r="OH31" s="22"/>
      <c r="OI31" s="22"/>
      <c r="OJ31" s="22"/>
      <c r="OK31" s="22"/>
      <c r="OL31" s="22"/>
      <c r="OM31" s="22"/>
      <c r="ON31" s="22"/>
      <c r="OO31" s="22"/>
      <c r="OP31" s="22"/>
      <c r="OQ31" s="22"/>
      <c r="OR31" s="22"/>
      <c r="OS31" s="22"/>
      <c r="OT31" s="22"/>
      <c r="OU31" s="22"/>
      <c r="OV31" s="22"/>
      <c r="OW31" s="22"/>
      <c r="OX31" s="22"/>
      <c r="OY31" s="22"/>
      <c r="OZ31" s="22"/>
      <c r="PA31" s="22"/>
      <c r="PB31" s="22"/>
      <c r="PC31" s="22"/>
      <c r="PD31" s="22"/>
      <c r="PE31" s="22"/>
      <c r="PF31" s="22"/>
      <c r="PG31" s="22"/>
      <c r="PH31" s="22"/>
      <c r="PI31" s="22"/>
      <c r="PJ31" s="22"/>
      <c r="PK31" s="22"/>
      <c r="PL31" s="22"/>
      <c r="PM31" s="22"/>
      <c r="PN31" s="22"/>
      <c r="PO31" s="22"/>
      <c r="PP31" s="22"/>
      <c r="PQ31" s="22"/>
      <c r="PR31" s="22"/>
      <c r="PS31" s="22"/>
      <c r="PT31" s="22"/>
      <c r="PU31" s="22"/>
      <c r="PV31" s="22"/>
      <c r="PW31" s="22"/>
      <c r="PX31" s="22"/>
      <c r="PY31" s="22"/>
      <c r="PZ31" s="22"/>
      <c r="QA31" s="22"/>
      <c r="QB31" s="22"/>
      <c r="QC31" s="22"/>
      <c r="QD31" s="22"/>
      <c r="QE31" s="22"/>
      <c r="QF31" s="22"/>
      <c r="QG31" s="22"/>
      <c r="QH31" s="22"/>
      <c r="QI31" s="22"/>
      <c r="QJ31" s="22"/>
      <c r="QK31" s="22"/>
      <c r="QL31" s="22"/>
      <c r="QM31" s="22"/>
      <c r="QN31" s="22"/>
      <c r="QO31" s="22"/>
      <c r="QP31" s="22"/>
      <c r="QQ31" s="22"/>
      <c r="QR31" s="22"/>
      <c r="QS31" s="22"/>
      <c r="QT31" s="22"/>
      <c r="QU31" s="22"/>
      <c r="QV31" s="22"/>
      <c r="QW31" s="22"/>
      <c r="QX31" s="22"/>
      <c r="QY31" s="22"/>
      <c r="QZ31" s="22"/>
      <c r="RA31" s="22"/>
      <c r="RB31" s="22"/>
      <c r="RC31" s="22"/>
      <c r="RD31" s="22"/>
      <c r="RE31" s="22"/>
      <c r="RF31" s="22"/>
      <c r="RG31" s="22"/>
      <c r="RH31" s="22"/>
      <c r="RI31" s="22"/>
      <c r="RJ31" s="22"/>
      <c r="RK31" s="22"/>
      <c r="RL31" s="22"/>
      <c r="RM31" s="22"/>
      <c r="RN31" s="22"/>
      <c r="RO31" s="22"/>
      <c r="RP31" s="22"/>
      <c r="RQ31" s="22"/>
      <c r="RR31" s="22"/>
      <c r="RS31" s="22"/>
      <c r="RT31" s="22"/>
      <c r="RU31" s="22"/>
      <c r="RV31" s="22"/>
      <c r="RW31" s="22"/>
      <c r="RX31" s="22"/>
      <c r="RY31" s="22"/>
      <c r="RZ31" s="22"/>
      <c r="SA31" s="22"/>
      <c r="SB31" s="22"/>
      <c r="SC31" s="22"/>
      <c r="SD31" s="22"/>
      <c r="SE31" s="22"/>
      <c r="SF31" s="22"/>
      <c r="SG31" s="22"/>
      <c r="SH31" s="22"/>
      <c r="SI31" s="22"/>
      <c r="SJ31" s="22"/>
      <c r="SK31" s="22"/>
      <c r="SL31" s="22"/>
      <c r="SM31" s="22"/>
      <c r="SN31" s="22"/>
      <c r="SO31" s="22"/>
      <c r="SP31" s="22"/>
      <c r="SQ31" s="22"/>
      <c r="SR31" s="22"/>
      <c r="SS31" s="22"/>
      <c r="ST31" s="22"/>
      <c r="SU31" s="22"/>
      <c r="SV31" s="22"/>
      <c r="SW31" s="22"/>
      <c r="SX31" s="22"/>
      <c r="SY31" s="22"/>
      <c r="SZ31" s="22"/>
      <c r="TA31" s="22"/>
      <c r="TB31" s="22"/>
      <c r="TC31" s="22"/>
      <c r="TD31" s="22"/>
      <c r="TE31" s="22"/>
      <c r="TF31" s="22"/>
      <c r="TG31" s="22"/>
      <c r="TH31" s="22"/>
      <c r="TI31" s="22"/>
      <c r="TJ31" s="22"/>
      <c r="TK31" s="22"/>
      <c r="TL31" s="22"/>
      <c r="TM31" s="22"/>
      <c r="TN31" s="22"/>
      <c r="TO31" s="22"/>
      <c r="TP31" s="22"/>
      <c r="TQ31" s="22"/>
      <c r="TR31" s="22"/>
      <c r="TS31" s="22"/>
      <c r="TT31" s="22"/>
      <c r="TU31" s="22"/>
      <c r="TV31" s="22"/>
      <c r="TW31" s="22"/>
      <c r="TX31" s="22"/>
      <c r="TY31" s="22"/>
      <c r="TZ31" s="22"/>
      <c r="UA31" s="22"/>
      <c r="UB31" s="22"/>
      <c r="UC31" s="22"/>
      <c r="UD31" s="22"/>
      <c r="UE31" s="22"/>
      <c r="UF31" s="22"/>
      <c r="UG31" s="22"/>
      <c r="UH31" s="22"/>
      <c r="UI31" s="22"/>
      <c r="UJ31" s="22"/>
      <c r="UK31" s="22"/>
      <c r="UL31" s="22"/>
      <c r="UM31" s="22"/>
      <c r="UN31" s="22"/>
      <c r="UO31" s="22"/>
      <c r="UP31" s="22"/>
      <c r="UQ31" s="22"/>
      <c r="UR31" s="22"/>
      <c r="US31" s="22"/>
      <c r="UT31" s="22"/>
      <c r="UU31" s="22"/>
      <c r="UV31" s="22"/>
      <c r="UW31" s="22"/>
      <c r="UX31" s="22"/>
      <c r="UY31" s="22"/>
      <c r="UZ31" s="22"/>
      <c r="VA31" s="22"/>
      <c r="VB31" s="22"/>
      <c r="VC31" s="22"/>
      <c r="VD31" s="22"/>
      <c r="VE31" s="22"/>
      <c r="VF31" s="22"/>
      <c r="VG31" s="22"/>
      <c r="VH31" s="22"/>
      <c r="VI31" s="22"/>
      <c r="VJ31" s="22"/>
      <c r="VK31" s="22"/>
      <c r="VL31" s="22"/>
      <c r="VM31" s="22"/>
      <c r="VN31" s="22"/>
      <c r="VO31" s="22"/>
      <c r="VP31" s="22"/>
      <c r="VQ31" s="22"/>
      <c r="VR31" s="22"/>
      <c r="VS31" s="22"/>
      <c r="VT31" s="22"/>
      <c r="VU31" s="22"/>
      <c r="VV31" s="22"/>
      <c r="VW31" s="22"/>
      <c r="VX31" s="22"/>
      <c r="VY31" s="22"/>
      <c r="VZ31" s="22"/>
      <c r="WA31" s="22"/>
      <c r="WB31" s="22"/>
      <c r="WC31" s="22"/>
      <c r="WD31" s="22"/>
      <c r="WE31" s="22"/>
      <c r="WF31" s="22"/>
      <c r="WG31" s="22"/>
      <c r="WH31" s="22"/>
      <c r="WI31" s="22"/>
      <c r="WJ31" s="22"/>
      <c r="WK31" s="22"/>
      <c r="WL31" s="22"/>
      <c r="WM31" s="22"/>
      <c r="WN31" s="22"/>
      <c r="WO31" s="22"/>
      <c r="WP31" s="22"/>
      <c r="WQ31" s="22"/>
      <c r="WR31" s="22"/>
      <c r="WS31" s="22"/>
      <c r="WT31" s="22"/>
      <c r="WU31" s="22"/>
      <c r="WV31" s="22"/>
      <c r="WW31" s="22"/>
      <c r="WX31" s="22"/>
      <c r="WY31" s="22"/>
      <c r="WZ31" s="22"/>
      <c r="XA31" s="22"/>
      <c r="XB31" s="22"/>
      <c r="XC31" s="22"/>
      <c r="XD31" s="22"/>
      <c r="XE31" s="22"/>
      <c r="XF31" s="22"/>
      <c r="XG31" s="22"/>
      <c r="XH31" s="22"/>
      <c r="XI31" s="22"/>
      <c r="XJ31" s="22"/>
      <c r="XK31" s="22"/>
      <c r="XL31" s="22"/>
      <c r="XM31" s="22"/>
      <c r="XN31" s="22"/>
      <c r="XO31" s="22"/>
      <c r="XP31" s="22"/>
      <c r="XQ31" s="22"/>
      <c r="XR31" s="22"/>
      <c r="XS31" s="22"/>
      <c r="XT31" s="22"/>
      <c r="XU31" s="22"/>
      <c r="XV31" s="22"/>
      <c r="XW31" s="22"/>
      <c r="XX31" s="22"/>
      <c r="XY31" s="22"/>
      <c r="XZ31" s="22"/>
      <c r="YA31" s="22"/>
      <c r="YB31" s="22"/>
      <c r="YC31" s="22"/>
      <c r="YD31" s="22"/>
      <c r="YE31" s="22"/>
      <c r="YF31" s="22"/>
      <c r="YG31" s="22"/>
      <c r="YH31" s="22"/>
      <c r="YI31" s="22"/>
      <c r="YJ31" s="22"/>
      <c r="YK31" s="22"/>
      <c r="YL31" s="22"/>
      <c r="YM31" s="22"/>
      <c r="YN31" s="22"/>
      <c r="YO31" s="22"/>
      <c r="YP31" s="22"/>
      <c r="YQ31" s="22"/>
      <c r="YR31" s="22"/>
      <c r="YS31" s="22"/>
      <c r="YT31" s="22"/>
      <c r="YU31" s="22"/>
      <c r="YV31" s="22"/>
      <c r="YW31" s="22"/>
      <c r="YX31" s="22"/>
      <c r="YY31" s="22"/>
      <c r="YZ31" s="22"/>
      <c r="ZA31" s="22"/>
      <c r="ZB31" s="22"/>
      <c r="ZC31" s="22"/>
      <c r="ZD31" s="22"/>
      <c r="ZE31" s="22"/>
      <c r="ZF31" s="22"/>
      <c r="ZG31" s="22"/>
      <c r="ZH31" s="22"/>
      <c r="ZI31" s="22"/>
      <c r="ZJ31" s="22"/>
      <c r="ZK31" s="22"/>
      <c r="ZL31" s="22"/>
      <c r="ZM31" s="22"/>
      <c r="ZN31" s="22"/>
      <c r="ZO31" s="22"/>
      <c r="ZP31" s="22"/>
      <c r="ZQ31" s="22"/>
      <c r="ZR31" s="22"/>
      <c r="ZS31" s="22"/>
      <c r="ZT31" s="22"/>
      <c r="ZU31" s="22"/>
      <c r="ZV31" s="22"/>
      <c r="ZW31" s="22"/>
      <c r="ZX31" s="22"/>
      <c r="ZY31" s="22"/>
      <c r="ZZ31" s="22"/>
      <c r="AAA31" s="22"/>
      <c r="AAB31" s="22"/>
      <c r="AAC31" s="22"/>
      <c r="AAD31" s="22"/>
      <c r="AAE31" s="22"/>
      <c r="AAF31" s="22"/>
    </row>
    <row r="32" spans="1:708" ht="47.25" customHeight="1">
      <c r="A32" s="22"/>
      <c r="B32" s="23" t="s">
        <v>72</v>
      </c>
      <c r="C32" s="23">
        <v>6</v>
      </c>
      <c r="D32" s="22"/>
      <c r="E32" s="22" t="s">
        <v>73</v>
      </c>
      <c r="F32" s="22" t="s">
        <v>130</v>
      </c>
      <c r="G32" s="24">
        <v>26.540800000000001</v>
      </c>
      <c r="H32" s="25">
        <v>1177</v>
      </c>
      <c r="I32" s="26">
        <f t="shared" si="0"/>
        <v>44.346816976127322</v>
      </c>
      <c r="J32" s="24">
        <v>26.540800000000001</v>
      </c>
      <c r="K32" s="27">
        <v>1177</v>
      </c>
      <c r="L32" s="28">
        <f t="shared" si="1"/>
        <v>1</v>
      </c>
      <c r="M32" s="23">
        <v>5</v>
      </c>
      <c r="N32" s="29"/>
      <c r="O32" s="30">
        <v>2.0295202952029521</v>
      </c>
      <c r="P32" s="23">
        <v>1</v>
      </c>
      <c r="Q32" s="23">
        <v>8</v>
      </c>
      <c r="R32" s="23">
        <v>1</v>
      </c>
      <c r="S32" s="31">
        <f t="shared" si="13"/>
        <v>0.125</v>
      </c>
      <c r="T32" s="23">
        <v>2</v>
      </c>
      <c r="U32" s="23">
        <v>41</v>
      </c>
      <c r="V32" s="32">
        <f t="shared" si="2"/>
        <v>3.4834324553950725E-2</v>
      </c>
      <c r="W32" s="23">
        <v>1</v>
      </c>
      <c r="X32" s="22">
        <v>17</v>
      </c>
      <c r="Y32" s="34">
        <f t="shared" si="3"/>
        <v>1.4443500424808835E-2</v>
      </c>
      <c r="Z32" s="23">
        <v>1</v>
      </c>
      <c r="AA32" s="35">
        <v>22</v>
      </c>
      <c r="AB32" s="36">
        <f t="shared" si="4"/>
        <v>1.8691588785046728E-2</v>
      </c>
      <c r="AC32" s="23">
        <v>1</v>
      </c>
      <c r="AD32" s="37">
        <v>0.55000000000000004</v>
      </c>
      <c r="AE32" s="23">
        <v>5</v>
      </c>
      <c r="AF32" s="38">
        <v>5.0000000000000001E-3</v>
      </c>
      <c r="AG32" s="23">
        <v>1</v>
      </c>
      <c r="AH32" s="23">
        <f t="shared" si="8"/>
        <v>1.7142857142857142</v>
      </c>
      <c r="AI32" s="22"/>
      <c r="AJ32" s="22">
        <f t="shared" si="5"/>
        <v>3.3571428571428572</v>
      </c>
      <c r="AK32" s="29" t="str">
        <f t="shared" si="9"/>
        <v>MEDIUM HIGH</v>
      </c>
      <c r="AL32" s="40" t="s">
        <v>75</v>
      </c>
      <c r="AM32" s="41">
        <v>2</v>
      </c>
      <c r="AN32" s="42" t="s">
        <v>76</v>
      </c>
      <c r="AO32" s="43">
        <v>2</v>
      </c>
      <c r="AP32" s="40" t="s">
        <v>131</v>
      </c>
      <c r="AQ32" s="43">
        <v>3</v>
      </c>
      <c r="AR32" s="40" t="s">
        <v>78</v>
      </c>
      <c r="AS32" s="41">
        <v>3</v>
      </c>
      <c r="AT32" s="40" t="s">
        <v>79</v>
      </c>
      <c r="AU32" s="41">
        <v>4</v>
      </c>
      <c r="AV32" s="44" t="s">
        <v>80</v>
      </c>
      <c r="AW32" s="45">
        <v>4</v>
      </c>
      <c r="AX32" s="22">
        <f t="shared" si="10"/>
        <v>3</v>
      </c>
      <c r="AY32" s="22"/>
      <c r="AZ32" s="46">
        <f t="shared" si="6"/>
        <v>1.1190476190476191</v>
      </c>
      <c r="BA32" s="22" t="str">
        <f t="shared" si="11"/>
        <v>MEDIUM HIGH</v>
      </c>
      <c r="BB32" s="22">
        <v>2</v>
      </c>
      <c r="BC32" s="22">
        <f t="shared" si="7"/>
        <v>12</v>
      </c>
      <c r="BD32" s="29" t="str">
        <f t="shared" si="12"/>
        <v>LOW RISK</v>
      </c>
      <c r="BE32" s="47"/>
      <c r="BF32" s="47"/>
      <c r="BG32" s="47"/>
      <c r="BH32" s="47"/>
      <c r="BI32" s="47"/>
      <c r="BJ32" s="47"/>
      <c r="BK32" s="47"/>
      <c r="BL32" s="47"/>
      <c r="BM32" s="47"/>
      <c r="BN32" s="47"/>
      <c r="BO32" s="47"/>
      <c r="BP32" s="47"/>
      <c r="BQ32" s="47"/>
      <c r="BR32" s="48"/>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c r="IO32" s="22"/>
      <c r="IP32" s="22"/>
      <c r="IQ32" s="22"/>
      <c r="IR32" s="22"/>
      <c r="IS32" s="22"/>
      <c r="IT32" s="22"/>
      <c r="IU32" s="22"/>
      <c r="IV32" s="22"/>
      <c r="IW32" s="22"/>
      <c r="IX32" s="22"/>
      <c r="IY32" s="22"/>
      <c r="IZ32" s="22"/>
      <c r="JA32" s="22"/>
      <c r="JB32" s="22"/>
      <c r="JC32" s="22"/>
      <c r="JD32" s="22"/>
      <c r="JE32" s="22"/>
      <c r="JF32" s="22"/>
      <c r="JG32" s="22"/>
      <c r="JH32" s="22"/>
      <c r="JI32" s="22"/>
      <c r="JJ32" s="22"/>
      <c r="JK32" s="22"/>
      <c r="JL32" s="22"/>
      <c r="JM32" s="22"/>
      <c r="JN32" s="22"/>
      <c r="JO32" s="22"/>
      <c r="JP32" s="22"/>
      <c r="JQ32" s="22"/>
      <c r="JR32" s="22"/>
      <c r="JS32" s="22"/>
      <c r="JT32" s="22"/>
      <c r="JU32" s="22"/>
      <c r="JV32" s="22"/>
      <c r="JW32" s="22"/>
      <c r="JX32" s="22"/>
      <c r="JY32" s="22"/>
      <c r="JZ32" s="22"/>
      <c r="KA32" s="22"/>
      <c r="KB32" s="22"/>
      <c r="KC32" s="22"/>
      <c r="KD32" s="22"/>
      <c r="KE32" s="22"/>
      <c r="KF32" s="22"/>
      <c r="KG32" s="22"/>
      <c r="KH32" s="22"/>
      <c r="KI32" s="22"/>
      <c r="KJ32" s="22"/>
      <c r="KK32" s="22"/>
      <c r="KL32" s="22"/>
      <c r="KM32" s="22"/>
      <c r="KN32" s="22"/>
      <c r="KO32" s="22"/>
      <c r="KP32" s="22"/>
      <c r="KQ32" s="22"/>
      <c r="KR32" s="22"/>
      <c r="KS32" s="22"/>
      <c r="KT32" s="22"/>
      <c r="KU32" s="22"/>
      <c r="KV32" s="22"/>
      <c r="KW32" s="22"/>
      <c r="KX32" s="22"/>
      <c r="KY32" s="22"/>
      <c r="KZ32" s="22"/>
      <c r="LA32" s="22"/>
      <c r="LB32" s="22"/>
      <c r="LC32" s="22"/>
      <c r="LD32" s="22"/>
      <c r="LE32" s="22"/>
      <c r="LF32" s="22"/>
      <c r="LG32" s="22"/>
      <c r="LH32" s="22"/>
      <c r="LI32" s="22"/>
      <c r="LJ32" s="22"/>
      <c r="LK32" s="22"/>
      <c r="LL32" s="22"/>
      <c r="LM32" s="22"/>
      <c r="LN32" s="22"/>
      <c r="LO32" s="22"/>
      <c r="LP32" s="22"/>
      <c r="LQ32" s="22"/>
      <c r="LR32" s="22"/>
      <c r="LS32" s="22"/>
      <c r="LT32" s="22"/>
      <c r="LU32" s="22"/>
      <c r="LV32" s="22"/>
      <c r="LW32" s="22"/>
      <c r="LX32" s="22"/>
      <c r="LY32" s="22"/>
      <c r="LZ32" s="22"/>
      <c r="MA32" s="22"/>
      <c r="MB32" s="22"/>
      <c r="MC32" s="22"/>
      <c r="MD32" s="22"/>
      <c r="ME32" s="22"/>
      <c r="MF32" s="22"/>
      <c r="MG32" s="22"/>
      <c r="MH32" s="22"/>
      <c r="MI32" s="22"/>
      <c r="MJ32" s="22"/>
      <c r="MK32" s="22"/>
      <c r="ML32" s="22"/>
      <c r="MM32" s="22"/>
      <c r="MN32" s="22"/>
      <c r="MO32" s="22"/>
      <c r="MP32" s="22"/>
      <c r="MQ32" s="22"/>
      <c r="MR32" s="22"/>
      <c r="MS32" s="22"/>
      <c r="MT32" s="22"/>
      <c r="MU32" s="22"/>
      <c r="MV32" s="22"/>
      <c r="MW32" s="22"/>
      <c r="MX32" s="22"/>
      <c r="MY32" s="22"/>
      <c r="MZ32" s="22"/>
      <c r="NA32" s="22"/>
      <c r="NB32" s="22"/>
      <c r="NC32" s="22"/>
      <c r="ND32" s="22"/>
      <c r="NE32" s="22"/>
      <c r="NF32" s="22"/>
      <c r="NG32" s="22"/>
      <c r="NH32" s="22"/>
      <c r="NI32" s="22"/>
      <c r="NJ32" s="22"/>
      <c r="NK32" s="22"/>
      <c r="NL32" s="22"/>
      <c r="NM32" s="22"/>
      <c r="NN32" s="22"/>
      <c r="NO32" s="22"/>
      <c r="NP32" s="22"/>
      <c r="NQ32" s="22"/>
      <c r="NR32" s="22"/>
      <c r="NS32" s="22"/>
      <c r="NT32" s="22"/>
      <c r="NU32" s="22"/>
      <c r="NV32" s="22"/>
      <c r="NW32" s="22"/>
      <c r="NX32" s="22"/>
      <c r="NY32" s="22"/>
      <c r="NZ32" s="22"/>
      <c r="OA32" s="22"/>
      <c r="OB32" s="22"/>
      <c r="OC32" s="22"/>
      <c r="OD32" s="22"/>
      <c r="OE32" s="22"/>
      <c r="OF32" s="22"/>
      <c r="OG32" s="22"/>
      <c r="OH32" s="22"/>
      <c r="OI32" s="22"/>
      <c r="OJ32" s="22"/>
      <c r="OK32" s="22"/>
      <c r="OL32" s="22"/>
      <c r="OM32" s="22"/>
      <c r="ON32" s="22"/>
      <c r="OO32" s="22"/>
      <c r="OP32" s="22"/>
      <c r="OQ32" s="22"/>
      <c r="OR32" s="22"/>
      <c r="OS32" s="22"/>
      <c r="OT32" s="22"/>
      <c r="OU32" s="22"/>
      <c r="OV32" s="22"/>
      <c r="OW32" s="22"/>
      <c r="OX32" s="22"/>
      <c r="OY32" s="22"/>
      <c r="OZ32" s="22"/>
      <c r="PA32" s="22"/>
      <c r="PB32" s="22"/>
      <c r="PC32" s="22"/>
      <c r="PD32" s="22"/>
      <c r="PE32" s="22"/>
      <c r="PF32" s="22"/>
      <c r="PG32" s="22"/>
      <c r="PH32" s="22"/>
      <c r="PI32" s="22"/>
      <c r="PJ32" s="22"/>
      <c r="PK32" s="22"/>
      <c r="PL32" s="22"/>
      <c r="PM32" s="22"/>
      <c r="PN32" s="22"/>
      <c r="PO32" s="22"/>
      <c r="PP32" s="22"/>
      <c r="PQ32" s="22"/>
      <c r="PR32" s="22"/>
      <c r="PS32" s="22"/>
      <c r="PT32" s="22"/>
      <c r="PU32" s="22"/>
      <c r="PV32" s="22"/>
      <c r="PW32" s="22"/>
      <c r="PX32" s="22"/>
      <c r="PY32" s="22"/>
      <c r="PZ32" s="22"/>
      <c r="QA32" s="22"/>
      <c r="QB32" s="22"/>
      <c r="QC32" s="22"/>
      <c r="QD32" s="22"/>
      <c r="QE32" s="22"/>
      <c r="QF32" s="22"/>
      <c r="QG32" s="22"/>
      <c r="QH32" s="22"/>
      <c r="QI32" s="22"/>
      <c r="QJ32" s="22"/>
      <c r="QK32" s="22"/>
      <c r="QL32" s="22"/>
      <c r="QM32" s="22"/>
      <c r="QN32" s="22"/>
      <c r="QO32" s="22"/>
      <c r="QP32" s="22"/>
      <c r="QQ32" s="22"/>
      <c r="QR32" s="22"/>
      <c r="QS32" s="22"/>
      <c r="QT32" s="22"/>
      <c r="QU32" s="22"/>
      <c r="QV32" s="22"/>
      <c r="QW32" s="22"/>
      <c r="QX32" s="22"/>
      <c r="QY32" s="22"/>
      <c r="QZ32" s="22"/>
      <c r="RA32" s="22"/>
      <c r="RB32" s="22"/>
      <c r="RC32" s="22"/>
      <c r="RD32" s="22"/>
      <c r="RE32" s="22"/>
      <c r="RF32" s="22"/>
      <c r="RG32" s="22"/>
      <c r="RH32" s="22"/>
      <c r="RI32" s="22"/>
      <c r="RJ32" s="22"/>
      <c r="RK32" s="22"/>
      <c r="RL32" s="22"/>
      <c r="RM32" s="22"/>
      <c r="RN32" s="22"/>
      <c r="RO32" s="22"/>
      <c r="RP32" s="22"/>
      <c r="RQ32" s="22"/>
      <c r="RR32" s="22"/>
      <c r="RS32" s="22"/>
      <c r="RT32" s="22"/>
      <c r="RU32" s="22"/>
      <c r="RV32" s="22"/>
      <c r="RW32" s="22"/>
      <c r="RX32" s="22"/>
      <c r="RY32" s="22"/>
      <c r="RZ32" s="22"/>
      <c r="SA32" s="22"/>
      <c r="SB32" s="22"/>
      <c r="SC32" s="22"/>
      <c r="SD32" s="22"/>
      <c r="SE32" s="22"/>
      <c r="SF32" s="22"/>
      <c r="SG32" s="22"/>
      <c r="SH32" s="22"/>
      <c r="SI32" s="22"/>
      <c r="SJ32" s="22"/>
      <c r="SK32" s="22"/>
      <c r="SL32" s="22"/>
      <c r="SM32" s="22"/>
      <c r="SN32" s="22"/>
      <c r="SO32" s="22"/>
      <c r="SP32" s="22"/>
      <c r="SQ32" s="22"/>
      <c r="SR32" s="22"/>
      <c r="SS32" s="22"/>
      <c r="ST32" s="22"/>
      <c r="SU32" s="22"/>
      <c r="SV32" s="22"/>
      <c r="SW32" s="22"/>
      <c r="SX32" s="22"/>
      <c r="SY32" s="22"/>
      <c r="SZ32" s="22"/>
      <c r="TA32" s="22"/>
      <c r="TB32" s="22"/>
      <c r="TC32" s="22"/>
      <c r="TD32" s="22"/>
      <c r="TE32" s="22"/>
      <c r="TF32" s="22"/>
      <c r="TG32" s="22"/>
      <c r="TH32" s="22"/>
      <c r="TI32" s="22"/>
      <c r="TJ32" s="22"/>
      <c r="TK32" s="22"/>
      <c r="TL32" s="22"/>
      <c r="TM32" s="22"/>
      <c r="TN32" s="22"/>
      <c r="TO32" s="22"/>
      <c r="TP32" s="22"/>
      <c r="TQ32" s="22"/>
      <c r="TR32" s="22"/>
      <c r="TS32" s="22"/>
      <c r="TT32" s="22"/>
      <c r="TU32" s="22"/>
      <c r="TV32" s="22"/>
      <c r="TW32" s="22"/>
      <c r="TX32" s="22"/>
      <c r="TY32" s="22"/>
      <c r="TZ32" s="22"/>
      <c r="UA32" s="22"/>
      <c r="UB32" s="22"/>
      <c r="UC32" s="22"/>
      <c r="UD32" s="22"/>
      <c r="UE32" s="22"/>
      <c r="UF32" s="22"/>
      <c r="UG32" s="22"/>
      <c r="UH32" s="22"/>
      <c r="UI32" s="22"/>
      <c r="UJ32" s="22"/>
      <c r="UK32" s="22"/>
      <c r="UL32" s="22"/>
      <c r="UM32" s="22"/>
      <c r="UN32" s="22"/>
      <c r="UO32" s="22"/>
      <c r="UP32" s="22"/>
      <c r="UQ32" s="22"/>
      <c r="UR32" s="22"/>
      <c r="US32" s="22"/>
      <c r="UT32" s="22"/>
      <c r="UU32" s="22"/>
      <c r="UV32" s="22"/>
      <c r="UW32" s="22"/>
      <c r="UX32" s="22"/>
      <c r="UY32" s="22"/>
      <c r="UZ32" s="22"/>
      <c r="VA32" s="22"/>
      <c r="VB32" s="22"/>
      <c r="VC32" s="22"/>
      <c r="VD32" s="22"/>
      <c r="VE32" s="22"/>
      <c r="VF32" s="22"/>
      <c r="VG32" s="22"/>
      <c r="VH32" s="22"/>
      <c r="VI32" s="22"/>
      <c r="VJ32" s="22"/>
      <c r="VK32" s="22"/>
      <c r="VL32" s="22"/>
      <c r="VM32" s="22"/>
      <c r="VN32" s="22"/>
      <c r="VO32" s="22"/>
      <c r="VP32" s="22"/>
      <c r="VQ32" s="22"/>
      <c r="VR32" s="22"/>
      <c r="VS32" s="22"/>
      <c r="VT32" s="22"/>
      <c r="VU32" s="22"/>
      <c r="VV32" s="22"/>
      <c r="VW32" s="22"/>
      <c r="VX32" s="22"/>
      <c r="VY32" s="22"/>
      <c r="VZ32" s="22"/>
      <c r="WA32" s="22"/>
      <c r="WB32" s="22"/>
      <c r="WC32" s="22"/>
      <c r="WD32" s="22"/>
      <c r="WE32" s="22"/>
      <c r="WF32" s="22"/>
      <c r="WG32" s="22"/>
      <c r="WH32" s="22"/>
      <c r="WI32" s="22"/>
      <c r="WJ32" s="22"/>
      <c r="WK32" s="22"/>
      <c r="WL32" s="22"/>
      <c r="WM32" s="22"/>
      <c r="WN32" s="22"/>
      <c r="WO32" s="22"/>
      <c r="WP32" s="22"/>
      <c r="WQ32" s="22"/>
      <c r="WR32" s="22"/>
      <c r="WS32" s="22"/>
      <c r="WT32" s="22"/>
      <c r="WU32" s="22"/>
      <c r="WV32" s="22"/>
      <c r="WW32" s="22"/>
      <c r="WX32" s="22"/>
      <c r="WY32" s="22"/>
      <c r="WZ32" s="22"/>
      <c r="XA32" s="22"/>
      <c r="XB32" s="22"/>
      <c r="XC32" s="22"/>
      <c r="XD32" s="22"/>
      <c r="XE32" s="22"/>
      <c r="XF32" s="22"/>
      <c r="XG32" s="22"/>
      <c r="XH32" s="22"/>
      <c r="XI32" s="22"/>
      <c r="XJ32" s="22"/>
      <c r="XK32" s="22"/>
      <c r="XL32" s="22"/>
      <c r="XM32" s="22"/>
      <c r="XN32" s="22"/>
      <c r="XO32" s="22"/>
      <c r="XP32" s="22"/>
      <c r="XQ32" s="22"/>
      <c r="XR32" s="22"/>
      <c r="XS32" s="22"/>
      <c r="XT32" s="22"/>
      <c r="XU32" s="22"/>
      <c r="XV32" s="22"/>
      <c r="XW32" s="22"/>
      <c r="XX32" s="22"/>
      <c r="XY32" s="22"/>
      <c r="XZ32" s="22"/>
      <c r="YA32" s="22"/>
      <c r="YB32" s="22"/>
      <c r="YC32" s="22"/>
      <c r="YD32" s="22"/>
      <c r="YE32" s="22"/>
      <c r="YF32" s="22"/>
      <c r="YG32" s="22"/>
      <c r="YH32" s="22"/>
      <c r="YI32" s="22"/>
      <c r="YJ32" s="22"/>
      <c r="YK32" s="22"/>
      <c r="YL32" s="22"/>
      <c r="YM32" s="22"/>
      <c r="YN32" s="22"/>
      <c r="YO32" s="22"/>
      <c r="YP32" s="22"/>
      <c r="YQ32" s="22"/>
      <c r="YR32" s="22"/>
      <c r="YS32" s="22"/>
      <c r="YT32" s="22"/>
      <c r="YU32" s="22"/>
      <c r="YV32" s="22"/>
      <c r="YW32" s="22"/>
      <c r="YX32" s="22"/>
      <c r="YY32" s="22"/>
      <c r="YZ32" s="22"/>
      <c r="ZA32" s="22"/>
      <c r="ZB32" s="22"/>
      <c r="ZC32" s="22"/>
      <c r="ZD32" s="22"/>
      <c r="ZE32" s="22"/>
      <c r="ZF32" s="22"/>
      <c r="ZG32" s="22"/>
      <c r="ZH32" s="22"/>
      <c r="ZI32" s="22"/>
      <c r="ZJ32" s="22"/>
      <c r="ZK32" s="22"/>
      <c r="ZL32" s="22"/>
      <c r="ZM32" s="22"/>
      <c r="ZN32" s="22"/>
      <c r="ZO32" s="22"/>
      <c r="ZP32" s="22"/>
      <c r="ZQ32" s="22"/>
      <c r="ZR32" s="22"/>
      <c r="ZS32" s="22"/>
      <c r="ZT32" s="22"/>
      <c r="ZU32" s="22"/>
      <c r="ZV32" s="22"/>
      <c r="ZW32" s="22"/>
      <c r="ZX32" s="22"/>
      <c r="ZY32" s="22"/>
      <c r="ZZ32" s="22"/>
      <c r="AAA32" s="22"/>
      <c r="AAB32" s="22"/>
      <c r="AAC32" s="22"/>
      <c r="AAD32" s="22"/>
      <c r="AAE32" s="22"/>
      <c r="AAF32" s="22"/>
    </row>
    <row r="33" spans="1:708" ht="47.25" customHeight="1">
      <c r="A33" s="22"/>
      <c r="B33" s="23" t="s">
        <v>72</v>
      </c>
      <c r="C33" s="23">
        <v>6</v>
      </c>
      <c r="D33" s="22"/>
      <c r="E33" s="22" t="s">
        <v>128</v>
      </c>
      <c r="F33" s="22" t="s">
        <v>132</v>
      </c>
      <c r="G33" s="24">
        <v>990.67700000000002</v>
      </c>
      <c r="H33" s="25">
        <v>1195</v>
      </c>
      <c r="I33" s="26">
        <f t="shared" si="0"/>
        <v>1.2062458298718957</v>
      </c>
      <c r="J33" s="24">
        <v>543.70899999999995</v>
      </c>
      <c r="K33" s="27">
        <v>655.84900000000005</v>
      </c>
      <c r="L33" s="28">
        <f t="shared" si="1"/>
        <v>0.54882761506276156</v>
      </c>
      <c r="M33" s="23">
        <v>5</v>
      </c>
      <c r="N33" s="29"/>
      <c r="O33" s="30">
        <v>0.27548209366391185</v>
      </c>
      <c r="P33" s="23">
        <v>1</v>
      </c>
      <c r="Q33" s="23">
        <v>168</v>
      </c>
      <c r="R33" s="23">
        <v>45</v>
      </c>
      <c r="S33" s="31">
        <f t="shared" si="13"/>
        <v>0.26785714285714285</v>
      </c>
      <c r="T33" s="23">
        <v>3</v>
      </c>
      <c r="U33" s="23">
        <v>497</v>
      </c>
      <c r="V33" s="32">
        <f t="shared" si="2"/>
        <v>0.41589958158995816</v>
      </c>
      <c r="W33" s="23">
        <v>4</v>
      </c>
      <c r="X33" s="22">
        <v>97</v>
      </c>
      <c r="Y33" s="34">
        <f t="shared" si="3"/>
        <v>8.117154811715481E-2</v>
      </c>
      <c r="Z33" s="23">
        <v>2</v>
      </c>
      <c r="AA33" s="35">
        <v>15</v>
      </c>
      <c r="AB33" s="36">
        <f t="shared" si="4"/>
        <v>1.2552301255230125E-2</v>
      </c>
      <c r="AC33" s="23">
        <v>1</v>
      </c>
      <c r="AD33" s="37">
        <v>0.45</v>
      </c>
      <c r="AE33" s="23">
        <v>4</v>
      </c>
      <c r="AF33" s="38">
        <v>5.0000000000000001E-3</v>
      </c>
      <c r="AG33" s="23">
        <v>1</v>
      </c>
      <c r="AH33" s="23">
        <f t="shared" si="8"/>
        <v>2.2857142857142856</v>
      </c>
      <c r="AI33" s="22"/>
      <c r="AJ33" s="22">
        <f t="shared" si="5"/>
        <v>3.6428571428571428</v>
      </c>
      <c r="AK33" s="29" t="str">
        <f t="shared" si="9"/>
        <v>HIGH</v>
      </c>
      <c r="AL33" s="40" t="s">
        <v>75</v>
      </c>
      <c r="AM33" s="41">
        <v>2</v>
      </c>
      <c r="AN33" s="42" t="s">
        <v>76</v>
      </c>
      <c r="AO33" s="43">
        <v>2</v>
      </c>
      <c r="AP33" s="40" t="s">
        <v>122</v>
      </c>
      <c r="AQ33" s="43">
        <v>3</v>
      </c>
      <c r="AR33" s="40" t="s">
        <v>78</v>
      </c>
      <c r="AS33" s="41">
        <v>3</v>
      </c>
      <c r="AT33" s="40" t="s">
        <v>79</v>
      </c>
      <c r="AU33" s="41">
        <v>4</v>
      </c>
      <c r="AV33" s="44" t="s">
        <v>80</v>
      </c>
      <c r="AW33" s="45">
        <v>4</v>
      </c>
      <c r="AX33" s="22">
        <f t="shared" si="10"/>
        <v>3</v>
      </c>
      <c r="AY33" s="22"/>
      <c r="AZ33" s="46">
        <f t="shared" si="6"/>
        <v>1.2142857142857142</v>
      </c>
      <c r="BA33" s="22" t="str">
        <f t="shared" si="11"/>
        <v>HIGH</v>
      </c>
      <c r="BB33" s="22">
        <v>2</v>
      </c>
      <c r="BC33" s="22">
        <f t="shared" si="7"/>
        <v>12</v>
      </c>
      <c r="BD33" s="29" t="str">
        <f t="shared" si="12"/>
        <v>LOW RISK</v>
      </c>
      <c r="BE33" s="47"/>
      <c r="BF33" s="47"/>
      <c r="BG33" s="47"/>
      <c r="BH33" s="47"/>
      <c r="BI33" s="47"/>
      <c r="BJ33" s="47"/>
      <c r="BK33" s="47"/>
      <c r="BL33" s="47"/>
      <c r="BM33" s="47"/>
      <c r="BN33" s="47"/>
      <c r="BO33" s="47"/>
      <c r="BP33" s="47"/>
      <c r="BQ33" s="47"/>
      <c r="BR33" s="48"/>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c r="IN33" s="22"/>
      <c r="IO33" s="22"/>
      <c r="IP33" s="22"/>
      <c r="IQ33" s="22"/>
      <c r="IR33" s="22"/>
      <c r="IS33" s="22"/>
      <c r="IT33" s="22"/>
      <c r="IU33" s="22"/>
      <c r="IV33" s="22"/>
      <c r="IW33" s="22"/>
      <c r="IX33" s="22"/>
      <c r="IY33" s="22"/>
      <c r="IZ33" s="22"/>
      <c r="JA33" s="22"/>
      <c r="JB33" s="22"/>
      <c r="JC33" s="22"/>
      <c r="JD33" s="22"/>
      <c r="JE33" s="22"/>
      <c r="JF33" s="22"/>
      <c r="JG33" s="22"/>
      <c r="JH33" s="22"/>
      <c r="JI33" s="22"/>
      <c r="JJ33" s="22"/>
      <c r="JK33" s="22"/>
      <c r="JL33" s="22"/>
      <c r="JM33" s="22"/>
      <c r="JN33" s="22"/>
      <c r="JO33" s="22"/>
      <c r="JP33" s="22"/>
      <c r="JQ33" s="22"/>
      <c r="JR33" s="22"/>
      <c r="JS33" s="22"/>
      <c r="JT33" s="22"/>
      <c r="JU33" s="22"/>
      <c r="JV33" s="22"/>
      <c r="JW33" s="22"/>
      <c r="JX33" s="22"/>
      <c r="JY33" s="22"/>
      <c r="JZ33" s="22"/>
      <c r="KA33" s="22"/>
      <c r="KB33" s="22"/>
      <c r="KC33" s="22"/>
      <c r="KD33" s="22"/>
      <c r="KE33" s="22"/>
      <c r="KF33" s="22"/>
      <c r="KG33" s="22"/>
      <c r="KH33" s="22"/>
      <c r="KI33" s="22"/>
      <c r="KJ33" s="22"/>
      <c r="KK33" s="22"/>
      <c r="KL33" s="22"/>
      <c r="KM33" s="22"/>
      <c r="KN33" s="22"/>
      <c r="KO33" s="22"/>
      <c r="KP33" s="22"/>
      <c r="KQ33" s="22"/>
      <c r="KR33" s="22"/>
      <c r="KS33" s="22"/>
      <c r="KT33" s="22"/>
      <c r="KU33" s="22"/>
      <c r="KV33" s="22"/>
      <c r="KW33" s="22"/>
      <c r="KX33" s="22"/>
      <c r="KY33" s="22"/>
      <c r="KZ33" s="22"/>
      <c r="LA33" s="22"/>
      <c r="LB33" s="22"/>
      <c r="LC33" s="22"/>
      <c r="LD33" s="22"/>
      <c r="LE33" s="22"/>
      <c r="LF33" s="22"/>
      <c r="LG33" s="22"/>
      <c r="LH33" s="22"/>
      <c r="LI33" s="22"/>
      <c r="LJ33" s="22"/>
      <c r="LK33" s="22"/>
      <c r="LL33" s="22"/>
      <c r="LM33" s="22"/>
      <c r="LN33" s="22"/>
      <c r="LO33" s="22"/>
      <c r="LP33" s="22"/>
      <c r="LQ33" s="22"/>
      <c r="LR33" s="22"/>
      <c r="LS33" s="22"/>
      <c r="LT33" s="22"/>
      <c r="LU33" s="22"/>
      <c r="LV33" s="22"/>
      <c r="LW33" s="22"/>
      <c r="LX33" s="22"/>
      <c r="LY33" s="22"/>
      <c r="LZ33" s="22"/>
      <c r="MA33" s="22"/>
      <c r="MB33" s="22"/>
      <c r="MC33" s="22"/>
      <c r="MD33" s="22"/>
      <c r="ME33" s="22"/>
      <c r="MF33" s="22"/>
      <c r="MG33" s="22"/>
      <c r="MH33" s="22"/>
      <c r="MI33" s="22"/>
      <c r="MJ33" s="22"/>
      <c r="MK33" s="22"/>
      <c r="ML33" s="22"/>
      <c r="MM33" s="22"/>
      <c r="MN33" s="22"/>
      <c r="MO33" s="22"/>
      <c r="MP33" s="22"/>
      <c r="MQ33" s="22"/>
      <c r="MR33" s="22"/>
      <c r="MS33" s="22"/>
      <c r="MT33" s="22"/>
      <c r="MU33" s="22"/>
      <c r="MV33" s="22"/>
      <c r="MW33" s="22"/>
      <c r="MX33" s="22"/>
      <c r="MY33" s="22"/>
      <c r="MZ33" s="22"/>
      <c r="NA33" s="22"/>
      <c r="NB33" s="22"/>
      <c r="NC33" s="22"/>
      <c r="ND33" s="22"/>
      <c r="NE33" s="22"/>
      <c r="NF33" s="22"/>
      <c r="NG33" s="22"/>
      <c r="NH33" s="22"/>
      <c r="NI33" s="22"/>
      <c r="NJ33" s="22"/>
      <c r="NK33" s="22"/>
      <c r="NL33" s="22"/>
      <c r="NM33" s="22"/>
      <c r="NN33" s="22"/>
      <c r="NO33" s="22"/>
      <c r="NP33" s="22"/>
      <c r="NQ33" s="22"/>
      <c r="NR33" s="22"/>
      <c r="NS33" s="22"/>
      <c r="NT33" s="22"/>
      <c r="NU33" s="22"/>
      <c r="NV33" s="22"/>
      <c r="NW33" s="22"/>
      <c r="NX33" s="22"/>
      <c r="NY33" s="22"/>
      <c r="NZ33" s="22"/>
      <c r="OA33" s="22"/>
      <c r="OB33" s="22"/>
      <c r="OC33" s="22"/>
      <c r="OD33" s="22"/>
      <c r="OE33" s="22"/>
      <c r="OF33" s="22"/>
      <c r="OG33" s="22"/>
      <c r="OH33" s="22"/>
      <c r="OI33" s="22"/>
      <c r="OJ33" s="22"/>
      <c r="OK33" s="22"/>
      <c r="OL33" s="22"/>
      <c r="OM33" s="22"/>
      <c r="ON33" s="22"/>
      <c r="OO33" s="22"/>
      <c r="OP33" s="22"/>
      <c r="OQ33" s="22"/>
      <c r="OR33" s="22"/>
      <c r="OS33" s="22"/>
      <c r="OT33" s="22"/>
      <c r="OU33" s="22"/>
      <c r="OV33" s="22"/>
      <c r="OW33" s="22"/>
      <c r="OX33" s="22"/>
      <c r="OY33" s="22"/>
      <c r="OZ33" s="22"/>
      <c r="PA33" s="22"/>
      <c r="PB33" s="22"/>
      <c r="PC33" s="22"/>
      <c r="PD33" s="22"/>
      <c r="PE33" s="22"/>
      <c r="PF33" s="22"/>
      <c r="PG33" s="22"/>
      <c r="PH33" s="22"/>
      <c r="PI33" s="22"/>
      <c r="PJ33" s="22"/>
      <c r="PK33" s="22"/>
      <c r="PL33" s="22"/>
      <c r="PM33" s="22"/>
      <c r="PN33" s="22"/>
      <c r="PO33" s="22"/>
      <c r="PP33" s="22"/>
      <c r="PQ33" s="22"/>
      <c r="PR33" s="22"/>
      <c r="PS33" s="22"/>
      <c r="PT33" s="22"/>
      <c r="PU33" s="22"/>
      <c r="PV33" s="22"/>
      <c r="PW33" s="22"/>
      <c r="PX33" s="22"/>
      <c r="PY33" s="22"/>
      <c r="PZ33" s="22"/>
      <c r="QA33" s="22"/>
      <c r="QB33" s="22"/>
      <c r="QC33" s="22"/>
      <c r="QD33" s="22"/>
      <c r="QE33" s="22"/>
      <c r="QF33" s="22"/>
      <c r="QG33" s="22"/>
      <c r="QH33" s="22"/>
      <c r="QI33" s="22"/>
      <c r="QJ33" s="22"/>
      <c r="QK33" s="22"/>
      <c r="QL33" s="22"/>
      <c r="QM33" s="22"/>
      <c r="QN33" s="22"/>
      <c r="QO33" s="22"/>
      <c r="QP33" s="22"/>
      <c r="QQ33" s="22"/>
      <c r="QR33" s="22"/>
      <c r="QS33" s="22"/>
      <c r="QT33" s="22"/>
      <c r="QU33" s="22"/>
      <c r="QV33" s="22"/>
      <c r="QW33" s="22"/>
      <c r="QX33" s="22"/>
      <c r="QY33" s="22"/>
      <c r="QZ33" s="22"/>
      <c r="RA33" s="22"/>
      <c r="RB33" s="22"/>
      <c r="RC33" s="22"/>
      <c r="RD33" s="22"/>
      <c r="RE33" s="22"/>
      <c r="RF33" s="22"/>
      <c r="RG33" s="22"/>
      <c r="RH33" s="22"/>
      <c r="RI33" s="22"/>
      <c r="RJ33" s="22"/>
      <c r="RK33" s="22"/>
      <c r="RL33" s="22"/>
      <c r="RM33" s="22"/>
      <c r="RN33" s="22"/>
      <c r="RO33" s="22"/>
      <c r="RP33" s="22"/>
      <c r="RQ33" s="22"/>
      <c r="RR33" s="22"/>
      <c r="RS33" s="22"/>
      <c r="RT33" s="22"/>
      <c r="RU33" s="22"/>
      <c r="RV33" s="22"/>
      <c r="RW33" s="22"/>
      <c r="RX33" s="22"/>
      <c r="RY33" s="22"/>
      <c r="RZ33" s="22"/>
      <c r="SA33" s="22"/>
      <c r="SB33" s="22"/>
      <c r="SC33" s="22"/>
      <c r="SD33" s="22"/>
      <c r="SE33" s="22"/>
      <c r="SF33" s="22"/>
      <c r="SG33" s="22"/>
      <c r="SH33" s="22"/>
      <c r="SI33" s="22"/>
      <c r="SJ33" s="22"/>
      <c r="SK33" s="22"/>
      <c r="SL33" s="22"/>
      <c r="SM33" s="22"/>
      <c r="SN33" s="22"/>
      <c r="SO33" s="22"/>
      <c r="SP33" s="22"/>
      <c r="SQ33" s="22"/>
      <c r="SR33" s="22"/>
      <c r="SS33" s="22"/>
      <c r="ST33" s="22"/>
      <c r="SU33" s="22"/>
      <c r="SV33" s="22"/>
      <c r="SW33" s="22"/>
      <c r="SX33" s="22"/>
      <c r="SY33" s="22"/>
      <c r="SZ33" s="22"/>
      <c r="TA33" s="22"/>
      <c r="TB33" s="22"/>
      <c r="TC33" s="22"/>
      <c r="TD33" s="22"/>
      <c r="TE33" s="22"/>
      <c r="TF33" s="22"/>
      <c r="TG33" s="22"/>
      <c r="TH33" s="22"/>
      <c r="TI33" s="22"/>
      <c r="TJ33" s="22"/>
      <c r="TK33" s="22"/>
      <c r="TL33" s="22"/>
      <c r="TM33" s="22"/>
      <c r="TN33" s="22"/>
      <c r="TO33" s="22"/>
      <c r="TP33" s="22"/>
      <c r="TQ33" s="22"/>
      <c r="TR33" s="22"/>
      <c r="TS33" s="22"/>
      <c r="TT33" s="22"/>
      <c r="TU33" s="22"/>
      <c r="TV33" s="22"/>
      <c r="TW33" s="22"/>
      <c r="TX33" s="22"/>
      <c r="TY33" s="22"/>
      <c r="TZ33" s="22"/>
      <c r="UA33" s="22"/>
      <c r="UB33" s="22"/>
      <c r="UC33" s="22"/>
      <c r="UD33" s="22"/>
      <c r="UE33" s="22"/>
      <c r="UF33" s="22"/>
      <c r="UG33" s="22"/>
      <c r="UH33" s="22"/>
      <c r="UI33" s="22"/>
      <c r="UJ33" s="22"/>
      <c r="UK33" s="22"/>
      <c r="UL33" s="22"/>
      <c r="UM33" s="22"/>
      <c r="UN33" s="22"/>
      <c r="UO33" s="22"/>
      <c r="UP33" s="22"/>
      <c r="UQ33" s="22"/>
      <c r="UR33" s="22"/>
      <c r="US33" s="22"/>
      <c r="UT33" s="22"/>
      <c r="UU33" s="22"/>
      <c r="UV33" s="22"/>
      <c r="UW33" s="22"/>
      <c r="UX33" s="22"/>
      <c r="UY33" s="22"/>
      <c r="UZ33" s="22"/>
      <c r="VA33" s="22"/>
      <c r="VB33" s="22"/>
      <c r="VC33" s="22"/>
      <c r="VD33" s="22"/>
      <c r="VE33" s="22"/>
      <c r="VF33" s="22"/>
      <c r="VG33" s="22"/>
      <c r="VH33" s="22"/>
      <c r="VI33" s="22"/>
      <c r="VJ33" s="22"/>
      <c r="VK33" s="22"/>
      <c r="VL33" s="22"/>
      <c r="VM33" s="22"/>
      <c r="VN33" s="22"/>
      <c r="VO33" s="22"/>
      <c r="VP33" s="22"/>
      <c r="VQ33" s="22"/>
      <c r="VR33" s="22"/>
      <c r="VS33" s="22"/>
      <c r="VT33" s="22"/>
      <c r="VU33" s="22"/>
      <c r="VV33" s="22"/>
      <c r="VW33" s="22"/>
      <c r="VX33" s="22"/>
      <c r="VY33" s="22"/>
      <c r="VZ33" s="22"/>
      <c r="WA33" s="22"/>
      <c r="WB33" s="22"/>
      <c r="WC33" s="22"/>
      <c r="WD33" s="22"/>
      <c r="WE33" s="22"/>
      <c r="WF33" s="22"/>
      <c r="WG33" s="22"/>
      <c r="WH33" s="22"/>
      <c r="WI33" s="22"/>
      <c r="WJ33" s="22"/>
      <c r="WK33" s="22"/>
      <c r="WL33" s="22"/>
      <c r="WM33" s="22"/>
      <c r="WN33" s="22"/>
      <c r="WO33" s="22"/>
      <c r="WP33" s="22"/>
      <c r="WQ33" s="22"/>
      <c r="WR33" s="22"/>
      <c r="WS33" s="22"/>
      <c r="WT33" s="22"/>
      <c r="WU33" s="22"/>
      <c r="WV33" s="22"/>
      <c r="WW33" s="22"/>
      <c r="WX33" s="22"/>
      <c r="WY33" s="22"/>
      <c r="WZ33" s="22"/>
      <c r="XA33" s="22"/>
      <c r="XB33" s="22"/>
      <c r="XC33" s="22"/>
      <c r="XD33" s="22"/>
      <c r="XE33" s="22"/>
      <c r="XF33" s="22"/>
      <c r="XG33" s="22"/>
      <c r="XH33" s="22"/>
      <c r="XI33" s="22"/>
      <c r="XJ33" s="22"/>
      <c r="XK33" s="22"/>
      <c r="XL33" s="22"/>
      <c r="XM33" s="22"/>
      <c r="XN33" s="22"/>
      <c r="XO33" s="22"/>
      <c r="XP33" s="22"/>
      <c r="XQ33" s="22"/>
      <c r="XR33" s="22"/>
      <c r="XS33" s="22"/>
      <c r="XT33" s="22"/>
      <c r="XU33" s="22"/>
      <c r="XV33" s="22"/>
      <c r="XW33" s="22"/>
      <c r="XX33" s="22"/>
      <c r="XY33" s="22"/>
      <c r="XZ33" s="22"/>
      <c r="YA33" s="22"/>
      <c r="YB33" s="22"/>
      <c r="YC33" s="22"/>
      <c r="YD33" s="22"/>
      <c r="YE33" s="22"/>
      <c r="YF33" s="22"/>
      <c r="YG33" s="22"/>
      <c r="YH33" s="22"/>
      <c r="YI33" s="22"/>
      <c r="YJ33" s="22"/>
      <c r="YK33" s="22"/>
      <c r="YL33" s="22"/>
      <c r="YM33" s="22"/>
      <c r="YN33" s="22"/>
      <c r="YO33" s="22"/>
      <c r="YP33" s="22"/>
      <c r="YQ33" s="22"/>
      <c r="YR33" s="22"/>
      <c r="YS33" s="22"/>
      <c r="YT33" s="22"/>
      <c r="YU33" s="22"/>
      <c r="YV33" s="22"/>
      <c r="YW33" s="22"/>
      <c r="YX33" s="22"/>
      <c r="YY33" s="22"/>
      <c r="YZ33" s="22"/>
      <c r="ZA33" s="22"/>
      <c r="ZB33" s="22"/>
      <c r="ZC33" s="22"/>
      <c r="ZD33" s="22"/>
      <c r="ZE33" s="22"/>
      <c r="ZF33" s="22"/>
      <c r="ZG33" s="22"/>
      <c r="ZH33" s="22"/>
      <c r="ZI33" s="22"/>
      <c r="ZJ33" s="22"/>
      <c r="ZK33" s="22"/>
      <c r="ZL33" s="22"/>
      <c r="ZM33" s="22"/>
      <c r="ZN33" s="22"/>
      <c r="ZO33" s="22"/>
      <c r="ZP33" s="22"/>
      <c r="ZQ33" s="22"/>
      <c r="ZR33" s="22"/>
      <c r="ZS33" s="22"/>
      <c r="ZT33" s="22"/>
      <c r="ZU33" s="22"/>
      <c r="ZV33" s="22"/>
      <c r="ZW33" s="22"/>
      <c r="ZX33" s="22"/>
      <c r="ZY33" s="22"/>
      <c r="ZZ33" s="22"/>
      <c r="AAA33" s="22"/>
      <c r="AAB33" s="22"/>
      <c r="AAC33" s="22"/>
      <c r="AAD33" s="22"/>
      <c r="AAE33" s="22"/>
      <c r="AAF33" s="22"/>
    </row>
    <row r="34" spans="1:708" ht="47.25" customHeight="1">
      <c r="A34" s="22"/>
      <c r="B34" s="23" t="s">
        <v>72</v>
      </c>
      <c r="C34" s="23">
        <v>6</v>
      </c>
      <c r="D34" s="22"/>
      <c r="E34" s="22" t="s">
        <v>128</v>
      </c>
      <c r="F34" s="22" t="s">
        <v>133</v>
      </c>
      <c r="G34" s="24">
        <v>762.17600000000004</v>
      </c>
      <c r="H34" s="25">
        <v>1968</v>
      </c>
      <c r="I34" s="26">
        <f t="shared" si="0"/>
        <v>2.5820807792425895</v>
      </c>
      <c r="J34" s="24">
        <v>29.384399999999999</v>
      </c>
      <c r="K34" s="27">
        <v>75.872900000000001</v>
      </c>
      <c r="L34" s="28">
        <f t="shared" si="1"/>
        <v>3.8553302845528457E-2</v>
      </c>
      <c r="M34" s="23">
        <v>1</v>
      </c>
      <c r="N34" s="29"/>
      <c r="O34" s="30">
        <v>0.3886925795053004</v>
      </c>
      <c r="P34" s="23">
        <v>1</v>
      </c>
      <c r="Q34" s="23">
        <v>284</v>
      </c>
      <c r="R34" s="23">
        <v>94</v>
      </c>
      <c r="S34" s="31">
        <f t="shared" si="13"/>
        <v>0.33098591549295775</v>
      </c>
      <c r="T34" s="23">
        <v>4</v>
      </c>
      <c r="U34" s="23">
        <v>711</v>
      </c>
      <c r="V34" s="32">
        <f t="shared" si="2"/>
        <v>0.36128048780487804</v>
      </c>
      <c r="W34" s="23">
        <v>4</v>
      </c>
      <c r="X34" s="22">
        <v>121</v>
      </c>
      <c r="Y34" s="34">
        <f t="shared" si="3"/>
        <v>6.1483739837398375E-2</v>
      </c>
      <c r="Z34" s="23">
        <v>2</v>
      </c>
      <c r="AA34" s="35">
        <v>2</v>
      </c>
      <c r="AB34" s="36">
        <f t="shared" si="4"/>
        <v>1.0162601626016261E-3</v>
      </c>
      <c r="AC34" s="23">
        <v>1</v>
      </c>
      <c r="AD34" s="37">
        <v>0.45</v>
      </c>
      <c r="AE34" s="23">
        <v>4</v>
      </c>
      <c r="AF34" s="38">
        <v>5.0000000000000001E-3</v>
      </c>
      <c r="AG34" s="23">
        <v>1</v>
      </c>
      <c r="AH34" s="23">
        <f t="shared" si="8"/>
        <v>2.4285714285714284</v>
      </c>
      <c r="AI34" s="22"/>
      <c r="AJ34" s="22">
        <f t="shared" si="5"/>
        <v>1.7142857142857142</v>
      </c>
      <c r="AK34" s="29" t="str">
        <f t="shared" si="9"/>
        <v>MEDIUM HIGH</v>
      </c>
      <c r="AL34" s="40" t="s">
        <v>75</v>
      </c>
      <c r="AM34" s="41">
        <v>2</v>
      </c>
      <c r="AN34" s="42" t="s">
        <v>76</v>
      </c>
      <c r="AO34" s="43">
        <v>2</v>
      </c>
      <c r="AP34" s="40" t="s">
        <v>122</v>
      </c>
      <c r="AQ34" s="43">
        <v>3</v>
      </c>
      <c r="AR34" s="40" t="s">
        <v>78</v>
      </c>
      <c r="AS34" s="41">
        <v>3</v>
      </c>
      <c r="AT34" s="40" t="s">
        <v>79</v>
      </c>
      <c r="AU34" s="41">
        <v>4</v>
      </c>
      <c r="AV34" s="44" t="s">
        <v>80</v>
      </c>
      <c r="AW34" s="45">
        <v>4</v>
      </c>
      <c r="AX34" s="22">
        <f t="shared" si="10"/>
        <v>3</v>
      </c>
      <c r="AY34" s="22"/>
      <c r="AZ34" s="46">
        <f t="shared" si="6"/>
        <v>0.5714285714285714</v>
      </c>
      <c r="BA34" s="22" t="str">
        <f t="shared" si="11"/>
        <v>MEDIUM HIGH</v>
      </c>
      <c r="BB34" s="22">
        <v>2</v>
      </c>
      <c r="BC34" s="22">
        <f t="shared" si="7"/>
        <v>12</v>
      </c>
      <c r="BD34" s="29" t="str">
        <f t="shared" si="12"/>
        <v>LOW RISK</v>
      </c>
      <c r="BE34" s="47"/>
      <c r="BF34" s="47"/>
      <c r="BG34" s="47"/>
      <c r="BH34" s="47"/>
      <c r="BI34" s="47"/>
      <c r="BJ34" s="47"/>
      <c r="BK34" s="47"/>
      <c r="BL34" s="47"/>
      <c r="BM34" s="47"/>
      <c r="BN34" s="47"/>
      <c r="BO34" s="47"/>
      <c r="BP34" s="47"/>
      <c r="BQ34" s="47"/>
      <c r="BR34" s="48"/>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22"/>
      <c r="IK34" s="22"/>
      <c r="IL34" s="22"/>
      <c r="IM34" s="22"/>
      <c r="IN34" s="22"/>
      <c r="IO34" s="22"/>
      <c r="IP34" s="22"/>
      <c r="IQ34" s="22"/>
      <c r="IR34" s="22"/>
      <c r="IS34" s="22"/>
      <c r="IT34" s="22"/>
      <c r="IU34" s="22"/>
      <c r="IV34" s="22"/>
      <c r="IW34" s="22"/>
      <c r="IX34" s="22"/>
      <c r="IY34" s="22"/>
      <c r="IZ34" s="22"/>
      <c r="JA34" s="22"/>
      <c r="JB34" s="22"/>
      <c r="JC34" s="22"/>
      <c r="JD34" s="22"/>
      <c r="JE34" s="22"/>
      <c r="JF34" s="22"/>
      <c r="JG34" s="22"/>
      <c r="JH34" s="22"/>
      <c r="JI34" s="22"/>
      <c r="JJ34" s="22"/>
      <c r="JK34" s="22"/>
      <c r="JL34" s="22"/>
      <c r="JM34" s="22"/>
      <c r="JN34" s="22"/>
      <c r="JO34" s="22"/>
      <c r="JP34" s="22"/>
      <c r="JQ34" s="22"/>
      <c r="JR34" s="22"/>
      <c r="JS34" s="22"/>
      <c r="JT34" s="22"/>
      <c r="JU34" s="22"/>
      <c r="JV34" s="22"/>
      <c r="JW34" s="22"/>
      <c r="JX34" s="22"/>
      <c r="JY34" s="22"/>
      <c r="JZ34" s="22"/>
      <c r="KA34" s="22"/>
      <c r="KB34" s="22"/>
      <c r="KC34" s="22"/>
      <c r="KD34" s="22"/>
      <c r="KE34" s="22"/>
      <c r="KF34" s="22"/>
      <c r="KG34" s="22"/>
      <c r="KH34" s="22"/>
      <c r="KI34" s="22"/>
      <c r="KJ34" s="22"/>
      <c r="KK34" s="22"/>
      <c r="KL34" s="22"/>
      <c r="KM34" s="22"/>
      <c r="KN34" s="22"/>
      <c r="KO34" s="22"/>
      <c r="KP34" s="22"/>
      <c r="KQ34" s="22"/>
      <c r="KR34" s="22"/>
      <c r="KS34" s="22"/>
      <c r="KT34" s="22"/>
      <c r="KU34" s="22"/>
      <c r="KV34" s="22"/>
      <c r="KW34" s="22"/>
      <c r="KX34" s="22"/>
      <c r="KY34" s="22"/>
      <c r="KZ34" s="22"/>
      <c r="LA34" s="22"/>
      <c r="LB34" s="22"/>
      <c r="LC34" s="22"/>
      <c r="LD34" s="22"/>
      <c r="LE34" s="22"/>
      <c r="LF34" s="22"/>
      <c r="LG34" s="22"/>
      <c r="LH34" s="22"/>
      <c r="LI34" s="22"/>
      <c r="LJ34" s="22"/>
      <c r="LK34" s="22"/>
      <c r="LL34" s="22"/>
      <c r="LM34" s="22"/>
      <c r="LN34" s="22"/>
      <c r="LO34" s="22"/>
      <c r="LP34" s="22"/>
      <c r="LQ34" s="22"/>
      <c r="LR34" s="22"/>
      <c r="LS34" s="22"/>
      <c r="LT34" s="22"/>
      <c r="LU34" s="22"/>
      <c r="LV34" s="22"/>
      <c r="LW34" s="22"/>
      <c r="LX34" s="22"/>
      <c r="LY34" s="22"/>
      <c r="LZ34" s="22"/>
      <c r="MA34" s="22"/>
      <c r="MB34" s="22"/>
      <c r="MC34" s="22"/>
      <c r="MD34" s="22"/>
      <c r="ME34" s="22"/>
      <c r="MF34" s="22"/>
      <c r="MG34" s="22"/>
      <c r="MH34" s="22"/>
      <c r="MI34" s="22"/>
      <c r="MJ34" s="22"/>
      <c r="MK34" s="22"/>
      <c r="ML34" s="22"/>
      <c r="MM34" s="22"/>
      <c r="MN34" s="22"/>
      <c r="MO34" s="22"/>
      <c r="MP34" s="22"/>
      <c r="MQ34" s="22"/>
      <c r="MR34" s="22"/>
      <c r="MS34" s="22"/>
      <c r="MT34" s="22"/>
      <c r="MU34" s="22"/>
      <c r="MV34" s="22"/>
      <c r="MW34" s="22"/>
      <c r="MX34" s="22"/>
      <c r="MY34" s="22"/>
      <c r="MZ34" s="22"/>
      <c r="NA34" s="22"/>
      <c r="NB34" s="22"/>
      <c r="NC34" s="22"/>
      <c r="ND34" s="22"/>
      <c r="NE34" s="22"/>
      <c r="NF34" s="22"/>
      <c r="NG34" s="22"/>
      <c r="NH34" s="22"/>
      <c r="NI34" s="22"/>
      <c r="NJ34" s="22"/>
      <c r="NK34" s="22"/>
      <c r="NL34" s="22"/>
      <c r="NM34" s="22"/>
      <c r="NN34" s="22"/>
      <c r="NO34" s="22"/>
      <c r="NP34" s="22"/>
      <c r="NQ34" s="22"/>
      <c r="NR34" s="22"/>
      <c r="NS34" s="22"/>
      <c r="NT34" s="22"/>
      <c r="NU34" s="22"/>
      <c r="NV34" s="22"/>
      <c r="NW34" s="22"/>
      <c r="NX34" s="22"/>
      <c r="NY34" s="22"/>
      <c r="NZ34" s="22"/>
      <c r="OA34" s="22"/>
      <c r="OB34" s="22"/>
      <c r="OC34" s="22"/>
      <c r="OD34" s="22"/>
      <c r="OE34" s="22"/>
      <c r="OF34" s="22"/>
      <c r="OG34" s="22"/>
      <c r="OH34" s="22"/>
      <c r="OI34" s="22"/>
      <c r="OJ34" s="22"/>
      <c r="OK34" s="22"/>
      <c r="OL34" s="22"/>
      <c r="OM34" s="22"/>
      <c r="ON34" s="22"/>
      <c r="OO34" s="22"/>
      <c r="OP34" s="22"/>
      <c r="OQ34" s="22"/>
      <c r="OR34" s="22"/>
      <c r="OS34" s="22"/>
      <c r="OT34" s="22"/>
      <c r="OU34" s="22"/>
      <c r="OV34" s="22"/>
      <c r="OW34" s="22"/>
      <c r="OX34" s="22"/>
      <c r="OY34" s="22"/>
      <c r="OZ34" s="22"/>
      <c r="PA34" s="22"/>
      <c r="PB34" s="22"/>
      <c r="PC34" s="22"/>
      <c r="PD34" s="22"/>
      <c r="PE34" s="22"/>
      <c r="PF34" s="22"/>
      <c r="PG34" s="22"/>
      <c r="PH34" s="22"/>
      <c r="PI34" s="22"/>
      <c r="PJ34" s="22"/>
      <c r="PK34" s="22"/>
      <c r="PL34" s="22"/>
      <c r="PM34" s="22"/>
      <c r="PN34" s="22"/>
      <c r="PO34" s="22"/>
      <c r="PP34" s="22"/>
      <c r="PQ34" s="22"/>
      <c r="PR34" s="22"/>
      <c r="PS34" s="22"/>
      <c r="PT34" s="22"/>
      <c r="PU34" s="22"/>
      <c r="PV34" s="22"/>
      <c r="PW34" s="22"/>
      <c r="PX34" s="22"/>
      <c r="PY34" s="22"/>
      <c r="PZ34" s="22"/>
      <c r="QA34" s="22"/>
      <c r="QB34" s="22"/>
      <c r="QC34" s="22"/>
      <c r="QD34" s="22"/>
      <c r="QE34" s="22"/>
      <c r="QF34" s="22"/>
      <c r="QG34" s="22"/>
      <c r="QH34" s="22"/>
      <c r="QI34" s="22"/>
      <c r="QJ34" s="22"/>
      <c r="QK34" s="22"/>
      <c r="QL34" s="22"/>
      <c r="QM34" s="22"/>
      <c r="QN34" s="22"/>
      <c r="QO34" s="22"/>
      <c r="QP34" s="22"/>
      <c r="QQ34" s="22"/>
      <c r="QR34" s="22"/>
      <c r="QS34" s="22"/>
      <c r="QT34" s="22"/>
      <c r="QU34" s="22"/>
      <c r="QV34" s="22"/>
      <c r="QW34" s="22"/>
      <c r="QX34" s="22"/>
      <c r="QY34" s="22"/>
      <c r="QZ34" s="22"/>
      <c r="RA34" s="22"/>
      <c r="RB34" s="22"/>
      <c r="RC34" s="22"/>
      <c r="RD34" s="22"/>
      <c r="RE34" s="22"/>
      <c r="RF34" s="22"/>
      <c r="RG34" s="22"/>
      <c r="RH34" s="22"/>
      <c r="RI34" s="22"/>
      <c r="RJ34" s="22"/>
      <c r="RK34" s="22"/>
      <c r="RL34" s="22"/>
      <c r="RM34" s="22"/>
      <c r="RN34" s="22"/>
      <c r="RO34" s="22"/>
      <c r="RP34" s="22"/>
      <c r="RQ34" s="22"/>
      <c r="RR34" s="22"/>
      <c r="RS34" s="22"/>
      <c r="RT34" s="22"/>
      <c r="RU34" s="22"/>
      <c r="RV34" s="22"/>
      <c r="RW34" s="22"/>
      <c r="RX34" s="22"/>
      <c r="RY34" s="22"/>
      <c r="RZ34" s="22"/>
      <c r="SA34" s="22"/>
      <c r="SB34" s="22"/>
      <c r="SC34" s="22"/>
      <c r="SD34" s="22"/>
      <c r="SE34" s="22"/>
      <c r="SF34" s="22"/>
      <c r="SG34" s="22"/>
      <c r="SH34" s="22"/>
      <c r="SI34" s="22"/>
      <c r="SJ34" s="22"/>
      <c r="SK34" s="22"/>
      <c r="SL34" s="22"/>
      <c r="SM34" s="22"/>
      <c r="SN34" s="22"/>
      <c r="SO34" s="22"/>
      <c r="SP34" s="22"/>
      <c r="SQ34" s="22"/>
      <c r="SR34" s="22"/>
      <c r="SS34" s="22"/>
      <c r="ST34" s="22"/>
      <c r="SU34" s="22"/>
      <c r="SV34" s="22"/>
      <c r="SW34" s="22"/>
      <c r="SX34" s="22"/>
      <c r="SY34" s="22"/>
      <c r="SZ34" s="22"/>
      <c r="TA34" s="22"/>
      <c r="TB34" s="22"/>
      <c r="TC34" s="22"/>
      <c r="TD34" s="22"/>
      <c r="TE34" s="22"/>
      <c r="TF34" s="22"/>
      <c r="TG34" s="22"/>
      <c r="TH34" s="22"/>
      <c r="TI34" s="22"/>
      <c r="TJ34" s="22"/>
      <c r="TK34" s="22"/>
      <c r="TL34" s="22"/>
      <c r="TM34" s="22"/>
      <c r="TN34" s="22"/>
      <c r="TO34" s="22"/>
      <c r="TP34" s="22"/>
      <c r="TQ34" s="22"/>
      <c r="TR34" s="22"/>
      <c r="TS34" s="22"/>
      <c r="TT34" s="22"/>
      <c r="TU34" s="22"/>
      <c r="TV34" s="22"/>
      <c r="TW34" s="22"/>
      <c r="TX34" s="22"/>
      <c r="TY34" s="22"/>
      <c r="TZ34" s="22"/>
      <c r="UA34" s="22"/>
      <c r="UB34" s="22"/>
      <c r="UC34" s="22"/>
      <c r="UD34" s="22"/>
      <c r="UE34" s="22"/>
      <c r="UF34" s="22"/>
      <c r="UG34" s="22"/>
      <c r="UH34" s="22"/>
      <c r="UI34" s="22"/>
      <c r="UJ34" s="22"/>
      <c r="UK34" s="22"/>
      <c r="UL34" s="22"/>
      <c r="UM34" s="22"/>
      <c r="UN34" s="22"/>
      <c r="UO34" s="22"/>
      <c r="UP34" s="22"/>
      <c r="UQ34" s="22"/>
      <c r="UR34" s="22"/>
      <c r="US34" s="22"/>
      <c r="UT34" s="22"/>
      <c r="UU34" s="22"/>
      <c r="UV34" s="22"/>
      <c r="UW34" s="22"/>
      <c r="UX34" s="22"/>
      <c r="UY34" s="22"/>
      <c r="UZ34" s="22"/>
      <c r="VA34" s="22"/>
      <c r="VB34" s="22"/>
      <c r="VC34" s="22"/>
      <c r="VD34" s="22"/>
      <c r="VE34" s="22"/>
      <c r="VF34" s="22"/>
      <c r="VG34" s="22"/>
      <c r="VH34" s="22"/>
      <c r="VI34" s="22"/>
      <c r="VJ34" s="22"/>
      <c r="VK34" s="22"/>
      <c r="VL34" s="22"/>
      <c r="VM34" s="22"/>
      <c r="VN34" s="22"/>
      <c r="VO34" s="22"/>
      <c r="VP34" s="22"/>
      <c r="VQ34" s="22"/>
      <c r="VR34" s="22"/>
      <c r="VS34" s="22"/>
      <c r="VT34" s="22"/>
      <c r="VU34" s="22"/>
      <c r="VV34" s="22"/>
      <c r="VW34" s="22"/>
      <c r="VX34" s="22"/>
      <c r="VY34" s="22"/>
      <c r="VZ34" s="22"/>
      <c r="WA34" s="22"/>
      <c r="WB34" s="22"/>
      <c r="WC34" s="22"/>
      <c r="WD34" s="22"/>
      <c r="WE34" s="22"/>
      <c r="WF34" s="22"/>
      <c r="WG34" s="22"/>
      <c r="WH34" s="22"/>
      <c r="WI34" s="22"/>
      <c r="WJ34" s="22"/>
      <c r="WK34" s="22"/>
      <c r="WL34" s="22"/>
      <c r="WM34" s="22"/>
      <c r="WN34" s="22"/>
      <c r="WO34" s="22"/>
      <c r="WP34" s="22"/>
      <c r="WQ34" s="22"/>
      <c r="WR34" s="22"/>
      <c r="WS34" s="22"/>
      <c r="WT34" s="22"/>
      <c r="WU34" s="22"/>
      <c r="WV34" s="22"/>
      <c r="WW34" s="22"/>
      <c r="WX34" s="22"/>
      <c r="WY34" s="22"/>
      <c r="WZ34" s="22"/>
      <c r="XA34" s="22"/>
      <c r="XB34" s="22"/>
      <c r="XC34" s="22"/>
      <c r="XD34" s="22"/>
      <c r="XE34" s="22"/>
      <c r="XF34" s="22"/>
      <c r="XG34" s="22"/>
      <c r="XH34" s="22"/>
      <c r="XI34" s="22"/>
      <c r="XJ34" s="22"/>
      <c r="XK34" s="22"/>
      <c r="XL34" s="22"/>
      <c r="XM34" s="22"/>
      <c r="XN34" s="22"/>
      <c r="XO34" s="22"/>
      <c r="XP34" s="22"/>
      <c r="XQ34" s="22"/>
      <c r="XR34" s="22"/>
      <c r="XS34" s="22"/>
      <c r="XT34" s="22"/>
      <c r="XU34" s="22"/>
      <c r="XV34" s="22"/>
      <c r="XW34" s="22"/>
      <c r="XX34" s="22"/>
      <c r="XY34" s="22"/>
      <c r="XZ34" s="22"/>
      <c r="YA34" s="22"/>
      <c r="YB34" s="22"/>
      <c r="YC34" s="22"/>
      <c r="YD34" s="22"/>
      <c r="YE34" s="22"/>
      <c r="YF34" s="22"/>
      <c r="YG34" s="22"/>
      <c r="YH34" s="22"/>
      <c r="YI34" s="22"/>
      <c r="YJ34" s="22"/>
      <c r="YK34" s="22"/>
      <c r="YL34" s="22"/>
      <c r="YM34" s="22"/>
      <c r="YN34" s="22"/>
      <c r="YO34" s="22"/>
      <c r="YP34" s="22"/>
      <c r="YQ34" s="22"/>
      <c r="YR34" s="22"/>
      <c r="YS34" s="22"/>
      <c r="YT34" s="22"/>
      <c r="YU34" s="22"/>
      <c r="YV34" s="22"/>
      <c r="YW34" s="22"/>
      <c r="YX34" s="22"/>
      <c r="YY34" s="22"/>
      <c r="YZ34" s="22"/>
      <c r="ZA34" s="22"/>
      <c r="ZB34" s="22"/>
      <c r="ZC34" s="22"/>
      <c r="ZD34" s="22"/>
      <c r="ZE34" s="22"/>
      <c r="ZF34" s="22"/>
      <c r="ZG34" s="22"/>
      <c r="ZH34" s="22"/>
      <c r="ZI34" s="22"/>
      <c r="ZJ34" s="22"/>
      <c r="ZK34" s="22"/>
      <c r="ZL34" s="22"/>
      <c r="ZM34" s="22"/>
      <c r="ZN34" s="22"/>
      <c r="ZO34" s="22"/>
      <c r="ZP34" s="22"/>
      <c r="ZQ34" s="22"/>
      <c r="ZR34" s="22"/>
      <c r="ZS34" s="22"/>
      <c r="ZT34" s="22"/>
      <c r="ZU34" s="22"/>
      <c r="ZV34" s="22"/>
      <c r="ZW34" s="22"/>
      <c r="ZX34" s="22"/>
      <c r="ZY34" s="22"/>
      <c r="ZZ34" s="22"/>
      <c r="AAA34" s="22"/>
      <c r="AAB34" s="22"/>
      <c r="AAC34" s="22"/>
      <c r="AAD34" s="22"/>
      <c r="AAE34" s="22"/>
      <c r="AAF34" s="22"/>
    </row>
    <row r="35" spans="1:708" ht="47.25" customHeight="1">
      <c r="A35" s="22"/>
      <c r="B35" s="23" t="s">
        <v>72</v>
      </c>
      <c r="C35" s="23">
        <v>6</v>
      </c>
      <c r="D35" s="22"/>
      <c r="E35" s="22" t="s">
        <v>73</v>
      </c>
      <c r="F35" s="22" t="s">
        <v>134</v>
      </c>
      <c r="G35" s="24">
        <v>14.147399999999999</v>
      </c>
      <c r="H35" s="25">
        <v>908</v>
      </c>
      <c r="I35" s="26">
        <f t="shared" si="0"/>
        <v>64.181404356984331</v>
      </c>
      <c r="J35" s="24">
        <v>14.147399999999999</v>
      </c>
      <c r="K35" s="27">
        <v>908.00199999999995</v>
      </c>
      <c r="L35" s="28">
        <f t="shared" si="1"/>
        <v>1.0000022026431719</v>
      </c>
      <c r="M35" s="23">
        <v>5</v>
      </c>
      <c r="N35" s="29"/>
      <c r="O35" s="30">
        <v>0.16155088852988692</v>
      </c>
      <c r="P35" s="23">
        <v>1</v>
      </c>
      <c r="Q35" s="23">
        <v>6</v>
      </c>
      <c r="R35" s="23">
        <v>5</v>
      </c>
      <c r="S35" s="31">
        <f t="shared" si="13"/>
        <v>0.83333333333333337</v>
      </c>
      <c r="T35" s="23">
        <v>5</v>
      </c>
      <c r="U35" s="23">
        <v>19</v>
      </c>
      <c r="V35" s="32">
        <f t="shared" si="2"/>
        <v>2.092511013215859E-2</v>
      </c>
      <c r="W35" s="23">
        <v>1</v>
      </c>
      <c r="X35" s="22">
        <v>45</v>
      </c>
      <c r="Y35" s="34">
        <f t="shared" si="3"/>
        <v>4.9559471365638763E-2</v>
      </c>
      <c r="Z35" s="23">
        <v>1</v>
      </c>
      <c r="AA35" s="35">
        <v>8</v>
      </c>
      <c r="AB35" s="36">
        <f t="shared" si="4"/>
        <v>8.8105726872246704E-3</v>
      </c>
      <c r="AC35" s="23">
        <v>1</v>
      </c>
      <c r="AD35" s="37">
        <v>0.55000000000000004</v>
      </c>
      <c r="AE35" s="23">
        <v>5</v>
      </c>
      <c r="AF35" s="38">
        <v>5.0000000000000001E-3</v>
      </c>
      <c r="AG35" s="23">
        <v>1</v>
      </c>
      <c r="AH35" s="23">
        <f t="shared" si="8"/>
        <v>2.1428571428571428</v>
      </c>
      <c r="AI35" s="22"/>
      <c r="AJ35" s="22">
        <f t="shared" si="5"/>
        <v>3.5714285714285712</v>
      </c>
      <c r="AK35" s="29" t="str">
        <f t="shared" si="9"/>
        <v>MEDIUM HIGH</v>
      </c>
      <c r="AL35" s="40" t="s">
        <v>75</v>
      </c>
      <c r="AM35" s="41">
        <v>2</v>
      </c>
      <c r="AN35" s="42" t="s">
        <v>76</v>
      </c>
      <c r="AO35" s="43">
        <v>2</v>
      </c>
      <c r="AP35" s="40" t="s">
        <v>135</v>
      </c>
      <c r="AQ35" s="43">
        <v>2</v>
      </c>
      <c r="AR35" s="40" t="s">
        <v>78</v>
      </c>
      <c r="AS35" s="41">
        <v>3</v>
      </c>
      <c r="AT35" s="40" t="s">
        <v>79</v>
      </c>
      <c r="AU35" s="41">
        <v>4</v>
      </c>
      <c r="AV35" s="44" t="s">
        <v>80</v>
      </c>
      <c r="AW35" s="45">
        <v>4</v>
      </c>
      <c r="AX35" s="22">
        <f t="shared" si="10"/>
        <v>2.8333333333333335</v>
      </c>
      <c r="AY35" s="22"/>
      <c r="AZ35" s="46">
        <f t="shared" si="6"/>
        <v>1.260504201680672</v>
      </c>
      <c r="BA35" s="22" t="str">
        <f t="shared" si="11"/>
        <v>MEDIUM HIGH</v>
      </c>
      <c r="BB35" s="22">
        <v>3</v>
      </c>
      <c r="BC35" s="22">
        <f t="shared" si="7"/>
        <v>18</v>
      </c>
      <c r="BD35" s="29" t="str">
        <f t="shared" si="12"/>
        <v>LOW RISK</v>
      </c>
      <c r="BE35" s="47"/>
      <c r="BF35" s="47"/>
      <c r="BG35" s="47"/>
      <c r="BH35" s="47"/>
      <c r="BI35" s="47"/>
      <c r="BJ35" s="47"/>
      <c r="BK35" s="47"/>
      <c r="BL35" s="47"/>
      <c r="BM35" s="47"/>
      <c r="BN35" s="47"/>
      <c r="BO35" s="47"/>
      <c r="BP35" s="47"/>
      <c r="BQ35" s="47"/>
      <c r="BR35" s="48"/>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2"/>
      <c r="NC35" s="22"/>
      <c r="ND35" s="22"/>
      <c r="NE35" s="22"/>
      <c r="NF35" s="22"/>
      <c r="NG35" s="22"/>
      <c r="NH35" s="22"/>
      <c r="NI35" s="22"/>
      <c r="NJ35" s="22"/>
      <c r="NK35" s="22"/>
      <c r="NL35" s="22"/>
      <c r="NM35" s="22"/>
      <c r="NN35" s="22"/>
      <c r="NO35" s="22"/>
      <c r="NP35" s="22"/>
      <c r="NQ35" s="22"/>
      <c r="NR35" s="22"/>
      <c r="NS35" s="22"/>
      <c r="NT35" s="22"/>
      <c r="NU35" s="22"/>
      <c r="NV35" s="22"/>
      <c r="NW35" s="22"/>
      <c r="NX35" s="22"/>
      <c r="NY35" s="22"/>
      <c r="NZ35" s="22"/>
      <c r="OA35" s="22"/>
      <c r="OB35" s="22"/>
      <c r="OC35" s="22"/>
      <c r="OD35" s="22"/>
      <c r="OE35" s="22"/>
      <c r="OF35" s="22"/>
      <c r="OG35" s="22"/>
      <c r="OH35" s="22"/>
      <c r="OI35" s="22"/>
      <c r="OJ35" s="22"/>
      <c r="OK35" s="22"/>
      <c r="OL35" s="22"/>
      <c r="OM35" s="22"/>
      <c r="ON35" s="22"/>
      <c r="OO35" s="22"/>
      <c r="OP35" s="22"/>
      <c r="OQ35" s="22"/>
      <c r="OR35" s="22"/>
      <c r="OS35" s="22"/>
      <c r="OT35" s="22"/>
      <c r="OU35" s="22"/>
      <c r="OV35" s="22"/>
      <c r="OW35" s="22"/>
      <c r="OX35" s="22"/>
      <c r="OY35" s="22"/>
      <c r="OZ35" s="22"/>
      <c r="PA35" s="22"/>
      <c r="PB35" s="22"/>
      <c r="PC35" s="22"/>
      <c r="PD35" s="22"/>
      <c r="PE35" s="22"/>
      <c r="PF35" s="22"/>
      <c r="PG35" s="22"/>
      <c r="PH35" s="22"/>
      <c r="PI35" s="22"/>
      <c r="PJ35" s="22"/>
      <c r="PK35" s="22"/>
      <c r="PL35" s="22"/>
      <c r="PM35" s="22"/>
      <c r="PN35" s="22"/>
      <c r="PO35" s="22"/>
      <c r="PP35" s="22"/>
      <c r="PQ35" s="22"/>
      <c r="PR35" s="22"/>
      <c r="PS35" s="22"/>
      <c r="PT35" s="22"/>
      <c r="PU35" s="22"/>
      <c r="PV35" s="22"/>
      <c r="PW35" s="22"/>
      <c r="PX35" s="22"/>
      <c r="PY35" s="22"/>
      <c r="PZ35" s="22"/>
      <c r="QA35" s="22"/>
      <c r="QB35" s="22"/>
      <c r="QC35" s="22"/>
      <c r="QD35" s="22"/>
      <c r="QE35" s="22"/>
      <c r="QF35" s="22"/>
      <c r="QG35" s="22"/>
      <c r="QH35" s="22"/>
      <c r="QI35" s="22"/>
      <c r="QJ35" s="22"/>
      <c r="QK35" s="22"/>
      <c r="QL35" s="22"/>
      <c r="QM35" s="22"/>
      <c r="QN35" s="22"/>
      <c r="QO35" s="22"/>
      <c r="QP35" s="22"/>
      <c r="QQ35" s="22"/>
      <c r="QR35" s="22"/>
      <c r="QS35" s="22"/>
      <c r="QT35" s="22"/>
      <c r="QU35" s="22"/>
      <c r="QV35" s="22"/>
      <c r="QW35" s="22"/>
      <c r="QX35" s="22"/>
      <c r="QY35" s="22"/>
      <c r="QZ35" s="22"/>
      <c r="RA35" s="22"/>
      <c r="RB35" s="22"/>
      <c r="RC35" s="22"/>
      <c r="RD35" s="22"/>
      <c r="RE35" s="22"/>
      <c r="RF35" s="22"/>
      <c r="RG35" s="22"/>
      <c r="RH35" s="22"/>
      <c r="RI35" s="22"/>
      <c r="RJ35" s="22"/>
      <c r="RK35" s="22"/>
      <c r="RL35" s="22"/>
      <c r="RM35" s="22"/>
      <c r="RN35" s="22"/>
      <c r="RO35" s="22"/>
      <c r="RP35" s="22"/>
      <c r="RQ35" s="22"/>
      <c r="RR35" s="22"/>
      <c r="RS35" s="22"/>
      <c r="RT35" s="22"/>
      <c r="RU35" s="22"/>
      <c r="RV35" s="22"/>
      <c r="RW35" s="22"/>
      <c r="RX35" s="22"/>
      <c r="RY35" s="22"/>
      <c r="RZ35" s="22"/>
      <c r="SA35" s="22"/>
      <c r="SB35" s="22"/>
      <c r="SC35" s="22"/>
      <c r="SD35" s="22"/>
      <c r="SE35" s="22"/>
      <c r="SF35" s="22"/>
      <c r="SG35" s="22"/>
      <c r="SH35" s="22"/>
      <c r="SI35" s="22"/>
      <c r="SJ35" s="22"/>
      <c r="SK35" s="22"/>
      <c r="SL35" s="22"/>
      <c r="SM35" s="22"/>
      <c r="SN35" s="22"/>
      <c r="SO35" s="22"/>
      <c r="SP35" s="22"/>
      <c r="SQ35" s="22"/>
      <c r="SR35" s="22"/>
      <c r="SS35" s="22"/>
      <c r="ST35" s="22"/>
      <c r="SU35" s="22"/>
      <c r="SV35" s="22"/>
      <c r="SW35" s="22"/>
      <c r="SX35" s="22"/>
      <c r="SY35" s="22"/>
      <c r="SZ35" s="22"/>
      <c r="TA35" s="22"/>
      <c r="TB35" s="22"/>
      <c r="TC35" s="22"/>
      <c r="TD35" s="22"/>
      <c r="TE35" s="22"/>
      <c r="TF35" s="22"/>
      <c r="TG35" s="22"/>
      <c r="TH35" s="22"/>
      <c r="TI35" s="22"/>
      <c r="TJ35" s="22"/>
      <c r="TK35" s="22"/>
      <c r="TL35" s="22"/>
      <c r="TM35" s="22"/>
      <c r="TN35" s="22"/>
      <c r="TO35" s="22"/>
      <c r="TP35" s="22"/>
      <c r="TQ35" s="22"/>
      <c r="TR35" s="22"/>
      <c r="TS35" s="22"/>
      <c r="TT35" s="22"/>
      <c r="TU35" s="22"/>
      <c r="TV35" s="22"/>
      <c r="TW35" s="22"/>
      <c r="TX35" s="22"/>
      <c r="TY35" s="22"/>
      <c r="TZ35" s="22"/>
      <c r="UA35" s="22"/>
      <c r="UB35" s="22"/>
      <c r="UC35" s="22"/>
      <c r="UD35" s="22"/>
      <c r="UE35" s="22"/>
      <c r="UF35" s="22"/>
      <c r="UG35" s="22"/>
      <c r="UH35" s="22"/>
      <c r="UI35" s="22"/>
      <c r="UJ35" s="22"/>
      <c r="UK35" s="22"/>
      <c r="UL35" s="22"/>
      <c r="UM35" s="22"/>
      <c r="UN35" s="22"/>
      <c r="UO35" s="22"/>
      <c r="UP35" s="22"/>
      <c r="UQ35" s="22"/>
      <c r="UR35" s="22"/>
      <c r="US35" s="22"/>
      <c r="UT35" s="22"/>
      <c r="UU35" s="22"/>
      <c r="UV35" s="22"/>
      <c r="UW35" s="22"/>
      <c r="UX35" s="22"/>
      <c r="UY35" s="22"/>
      <c r="UZ35" s="22"/>
      <c r="VA35" s="22"/>
      <c r="VB35" s="22"/>
      <c r="VC35" s="22"/>
      <c r="VD35" s="22"/>
      <c r="VE35" s="22"/>
      <c r="VF35" s="22"/>
      <c r="VG35" s="22"/>
      <c r="VH35" s="22"/>
      <c r="VI35" s="22"/>
      <c r="VJ35" s="22"/>
      <c r="VK35" s="22"/>
      <c r="VL35" s="22"/>
      <c r="VM35" s="22"/>
      <c r="VN35" s="22"/>
      <c r="VO35" s="22"/>
      <c r="VP35" s="22"/>
      <c r="VQ35" s="22"/>
      <c r="VR35" s="22"/>
      <c r="VS35" s="22"/>
      <c r="VT35" s="22"/>
      <c r="VU35" s="22"/>
      <c r="VV35" s="22"/>
      <c r="VW35" s="22"/>
      <c r="VX35" s="22"/>
      <c r="VY35" s="22"/>
      <c r="VZ35" s="22"/>
      <c r="WA35" s="22"/>
      <c r="WB35" s="22"/>
      <c r="WC35" s="22"/>
      <c r="WD35" s="22"/>
      <c r="WE35" s="22"/>
      <c r="WF35" s="22"/>
      <c r="WG35" s="22"/>
      <c r="WH35" s="22"/>
      <c r="WI35" s="22"/>
      <c r="WJ35" s="22"/>
      <c r="WK35" s="22"/>
      <c r="WL35" s="22"/>
      <c r="WM35" s="22"/>
      <c r="WN35" s="22"/>
      <c r="WO35" s="22"/>
      <c r="WP35" s="22"/>
      <c r="WQ35" s="22"/>
      <c r="WR35" s="22"/>
      <c r="WS35" s="22"/>
      <c r="WT35" s="22"/>
      <c r="WU35" s="22"/>
      <c r="WV35" s="22"/>
      <c r="WW35" s="22"/>
      <c r="WX35" s="22"/>
      <c r="WY35" s="22"/>
      <c r="WZ35" s="22"/>
      <c r="XA35" s="22"/>
      <c r="XB35" s="22"/>
      <c r="XC35" s="22"/>
      <c r="XD35" s="22"/>
      <c r="XE35" s="22"/>
      <c r="XF35" s="22"/>
      <c r="XG35" s="22"/>
      <c r="XH35" s="22"/>
      <c r="XI35" s="22"/>
      <c r="XJ35" s="22"/>
      <c r="XK35" s="22"/>
      <c r="XL35" s="22"/>
      <c r="XM35" s="22"/>
      <c r="XN35" s="22"/>
      <c r="XO35" s="22"/>
      <c r="XP35" s="22"/>
      <c r="XQ35" s="22"/>
      <c r="XR35" s="22"/>
      <c r="XS35" s="22"/>
      <c r="XT35" s="22"/>
      <c r="XU35" s="22"/>
      <c r="XV35" s="22"/>
      <c r="XW35" s="22"/>
      <c r="XX35" s="22"/>
      <c r="XY35" s="22"/>
      <c r="XZ35" s="22"/>
      <c r="YA35" s="22"/>
      <c r="YB35" s="22"/>
      <c r="YC35" s="22"/>
      <c r="YD35" s="22"/>
      <c r="YE35" s="22"/>
      <c r="YF35" s="22"/>
      <c r="YG35" s="22"/>
      <c r="YH35" s="22"/>
      <c r="YI35" s="22"/>
      <c r="YJ35" s="22"/>
      <c r="YK35" s="22"/>
      <c r="YL35" s="22"/>
      <c r="YM35" s="22"/>
      <c r="YN35" s="22"/>
      <c r="YO35" s="22"/>
      <c r="YP35" s="22"/>
      <c r="YQ35" s="22"/>
      <c r="YR35" s="22"/>
      <c r="YS35" s="22"/>
      <c r="YT35" s="22"/>
      <c r="YU35" s="22"/>
      <c r="YV35" s="22"/>
      <c r="YW35" s="22"/>
      <c r="YX35" s="22"/>
      <c r="YY35" s="22"/>
      <c r="YZ35" s="22"/>
      <c r="ZA35" s="22"/>
      <c r="ZB35" s="22"/>
      <c r="ZC35" s="22"/>
      <c r="ZD35" s="22"/>
      <c r="ZE35" s="22"/>
      <c r="ZF35" s="22"/>
      <c r="ZG35" s="22"/>
      <c r="ZH35" s="22"/>
      <c r="ZI35" s="22"/>
      <c r="ZJ35" s="22"/>
      <c r="ZK35" s="22"/>
      <c r="ZL35" s="22"/>
      <c r="ZM35" s="22"/>
      <c r="ZN35" s="22"/>
      <c r="ZO35" s="22"/>
      <c r="ZP35" s="22"/>
      <c r="ZQ35" s="22"/>
      <c r="ZR35" s="22"/>
      <c r="ZS35" s="22"/>
      <c r="ZT35" s="22"/>
      <c r="ZU35" s="22"/>
      <c r="ZV35" s="22"/>
      <c r="ZW35" s="22"/>
      <c r="ZX35" s="22"/>
      <c r="ZY35" s="22"/>
      <c r="ZZ35" s="22"/>
      <c r="AAA35" s="22"/>
      <c r="AAB35" s="22"/>
      <c r="AAC35" s="22"/>
      <c r="AAD35" s="22"/>
      <c r="AAE35" s="22"/>
      <c r="AAF35" s="22"/>
    </row>
    <row r="36" spans="1:708" ht="47.25" customHeight="1">
      <c r="A36" s="22"/>
      <c r="B36" s="23" t="s">
        <v>72</v>
      </c>
      <c r="C36" s="23">
        <v>6</v>
      </c>
      <c r="D36" s="22"/>
      <c r="E36" s="22" t="s">
        <v>128</v>
      </c>
      <c r="F36" s="22" t="s">
        <v>136</v>
      </c>
      <c r="G36" s="24">
        <v>638.29999999999995</v>
      </c>
      <c r="H36" s="25">
        <v>1183</v>
      </c>
      <c r="I36" s="26">
        <f t="shared" si="0"/>
        <v>1.8533604887983708</v>
      </c>
      <c r="J36" s="24">
        <v>31.135999999999999</v>
      </c>
      <c r="K36" s="27">
        <v>57.706299999999999</v>
      </c>
      <c r="L36" s="28">
        <f t="shared" si="1"/>
        <v>4.8779628064243449E-2</v>
      </c>
      <c r="M36" s="23">
        <v>1</v>
      </c>
      <c r="N36" s="29"/>
      <c r="O36" s="30">
        <v>0.5946135012242042</v>
      </c>
      <c r="P36" s="23">
        <v>1</v>
      </c>
      <c r="Q36" s="23">
        <v>160</v>
      </c>
      <c r="R36" s="23">
        <v>101</v>
      </c>
      <c r="S36" s="31">
        <f t="shared" si="13"/>
        <v>0.63124999999999998</v>
      </c>
      <c r="T36" s="23">
        <v>5</v>
      </c>
      <c r="U36" s="23">
        <v>470</v>
      </c>
      <c r="V36" s="32">
        <f t="shared" si="2"/>
        <v>0.39729501267962808</v>
      </c>
      <c r="W36" s="23">
        <v>4</v>
      </c>
      <c r="X36" s="22">
        <v>97</v>
      </c>
      <c r="Y36" s="34">
        <f t="shared" si="3"/>
        <v>8.1994928148774307E-2</v>
      </c>
      <c r="Z36" s="23">
        <v>2</v>
      </c>
      <c r="AA36" s="35">
        <v>16</v>
      </c>
      <c r="AB36" s="36">
        <f t="shared" si="4"/>
        <v>1.3524936601859678E-2</v>
      </c>
      <c r="AC36" s="23">
        <v>1</v>
      </c>
      <c r="AD36" s="37">
        <v>0.45</v>
      </c>
      <c r="AE36" s="23">
        <v>4</v>
      </c>
      <c r="AF36" s="38">
        <v>5.0000000000000001E-3</v>
      </c>
      <c r="AG36" s="23">
        <v>1</v>
      </c>
      <c r="AH36" s="23">
        <f t="shared" si="8"/>
        <v>2.5714285714285716</v>
      </c>
      <c r="AI36" s="22"/>
      <c r="AJ36" s="22">
        <f t="shared" si="5"/>
        <v>1.7857142857142858</v>
      </c>
      <c r="AK36" s="29" t="str">
        <f t="shared" si="9"/>
        <v>HIGH</v>
      </c>
      <c r="AL36" s="40" t="s">
        <v>75</v>
      </c>
      <c r="AM36" s="41">
        <v>2</v>
      </c>
      <c r="AN36" s="42" t="s">
        <v>76</v>
      </c>
      <c r="AO36" s="43">
        <v>2</v>
      </c>
      <c r="AP36" s="40" t="s">
        <v>122</v>
      </c>
      <c r="AQ36" s="43">
        <v>3</v>
      </c>
      <c r="AR36" s="40" t="s">
        <v>78</v>
      </c>
      <c r="AS36" s="41">
        <v>3</v>
      </c>
      <c r="AT36" s="40" t="s">
        <v>79</v>
      </c>
      <c r="AU36" s="41">
        <v>4</v>
      </c>
      <c r="AV36" s="44" t="s">
        <v>80</v>
      </c>
      <c r="AW36" s="45">
        <v>4</v>
      </c>
      <c r="AX36" s="22">
        <f t="shared" si="10"/>
        <v>3</v>
      </c>
      <c r="AY36" s="22"/>
      <c r="AZ36" s="46">
        <f t="shared" si="6"/>
        <v>0.59523809523809523</v>
      </c>
      <c r="BA36" s="22" t="str">
        <f t="shared" si="11"/>
        <v>HIGH</v>
      </c>
      <c r="BB36" s="22">
        <v>3</v>
      </c>
      <c r="BC36" s="22">
        <f t="shared" si="7"/>
        <v>18</v>
      </c>
      <c r="BD36" s="29" t="str">
        <f t="shared" si="12"/>
        <v>LOW RISK</v>
      </c>
      <c r="BE36" s="47"/>
      <c r="BF36" s="47"/>
      <c r="BG36" s="47"/>
      <c r="BH36" s="47"/>
      <c r="BI36" s="47"/>
      <c r="BJ36" s="47"/>
      <c r="BK36" s="47"/>
      <c r="BL36" s="47"/>
      <c r="BM36" s="47"/>
      <c r="BN36" s="47"/>
      <c r="BO36" s="47"/>
      <c r="BP36" s="47"/>
      <c r="BQ36" s="47"/>
      <c r="BR36" s="48"/>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c r="IL36" s="22"/>
      <c r="IM36" s="22"/>
      <c r="IN36" s="22"/>
      <c r="IO36" s="22"/>
      <c r="IP36" s="22"/>
      <c r="IQ36" s="22"/>
      <c r="IR36" s="22"/>
      <c r="IS36" s="22"/>
      <c r="IT36" s="22"/>
      <c r="IU36" s="22"/>
      <c r="IV36" s="22"/>
      <c r="IW36" s="22"/>
      <c r="IX36" s="22"/>
      <c r="IY36" s="22"/>
      <c r="IZ36" s="22"/>
      <c r="JA36" s="22"/>
      <c r="JB36" s="22"/>
      <c r="JC36" s="22"/>
      <c r="JD36" s="22"/>
      <c r="JE36" s="22"/>
      <c r="JF36" s="22"/>
      <c r="JG36" s="22"/>
      <c r="JH36" s="22"/>
      <c r="JI36" s="22"/>
      <c r="JJ36" s="22"/>
      <c r="JK36" s="22"/>
      <c r="JL36" s="22"/>
      <c r="JM36" s="22"/>
      <c r="JN36" s="22"/>
      <c r="JO36" s="22"/>
      <c r="JP36" s="22"/>
      <c r="JQ36" s="22"/>
      <c r="JR36" s="22"/>
      <c r="JS36" s="22"/>
      <c r="JT36" s="22"/>
      <c r="JU36" s="22"/>
      <c r="JV36" s="22"/>
      <c r="JW36" s="22"/>
      <c r="JX36" s="22"/>
      <c r="JY36" s="22"/>
      <c r="JZ36" s="22"/>
      <c r="KA36" s="22"/>
      <c r="KB36" s="22"/>
      <c r="KC36" s="22"/>
      <c r="KD36" s="22"/>
      <c r="KE36" s="22"/>
      <c r="KF36" s="22"/>
      <c r="KG36" s="22"/>
      <c r="KH36" s="22"/>
      <c r="KI36" s="22"/>
      <c r="KJ36" s="22"/>
      <c r="KK36" s="22"/>
      <c r="KL36" s="22"/>
      <c r="KM36" s="22"/>
      <c r="KN36" s="22"/>
      <c r="KO36" s="22"/>
      <c r="KP36" s="22"/>
      <c r="KQ36" s="22"/>
      <c r="KR36" s="22"/>
      <c r="KS36" s="22"/>
      <c r="KT36" s="22"/>
      <c r="KU36" s="22"/>
      <c r="KV36" s="22"/>
      <c r="KW36" s="22"/>
      <c r="KX36" s="22"/>
      <c r="KY36" s="22"/>
      <c r="KZ36" s="22"/>
      <c r="LA36" s="22"/>
      <c r="LB36" s="22"/>
      <c r="LC36" s="22"/>
      <c r="LD36" s="22"/>
      <c r="LE36" s="22"/>
      <c r="LF36" s="22"/>
      <c r="LG36" s="22"/>
      <c r="LH36" s="22"/>
      <c r="LI36" s="22"/>
      <c r="LJ36" s="22"/>
      <c r="LK36" s="22"/>
      <c r="LL36" s="22"/>
      <c r="LM36" s="22"/>
      <c r="LN36" s="22"/>
      <c r="LO36" s="22"/>
      <c r="LP36" s="22"/>
      <c r="LQ36" s="22"/>
      <c r="LR36" s="22"/>
      <c r="LS36" s="22"/>
      <c r="LT36" s="22"/>
      <c r="LU36" s="22"/>
      <c r="LV36" s="22"/>
      <c r="LW36" s="22"/>
      <c r="LX36" s="22"/>
      <c r="LY36" s="22"/>
      <c r="LZ36" s="22"/>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22"/>
      <c r="NC36" s="22"/>
      <c r="ND36" s="22"/>
      <c r="NE36" s="22"/>
      <c r="NF36" s="22"/>
      <c r="NG36" s="22"/>
      <c r="NH36" s="22"/>
      <c r="NI36" s="22"/>
      <c r="NJ36" s="22"/>
      <c r="NK36" s="22"/>
      <c r="NL36" s="22"/>
      <c r="NM36" s="22"/>
      <c r="NN36" s="22"/>
      <c r="NO36" s="22"/>
      <c r="NP36" s="22"/>
      <c r="NQ36" s="22"/>
      <c r="NR36" s="22"/>
      <c r="NS36" s="22"/>
      <c r="NT36" s="22"/>
      <c r="NU36" s="22"/>
      <c r="NV36" s="22"/>
      <c r="NW36" s="22"/>
      <c r="NX36" s="22"/>
      <c r="NY36" s="22"/>
      <c r="NZ36" s="22"/>
      <c r="OA36" s="22"/>
      <c r="OB36" s="22"/>
      <c r="OC36" s="22"/>
      <c r="OD36" s="22"/>
      <c r="OE36" s="22"/>
      <c r="OF36" s="22"/>
      <c r="OG36" s="22"/>
      <c r="OH36" s="22"/>
      <c r="OI36" s="22"/>
      <c r="OJ36" s="22"/>
      <c r="OK36" s="22"/>
      <c r="OL36" s="22"/>
      <c r="OM36" s="22"/>
      <c r="ON36" s="22"/>
      <c r="OO36" s="22"/>
      <c r="OP36" s="22"/>
      <c r="OQ36" s="22"/>
      <c r="OR36" s="22"/>
      <c r="OS36" s="22"/>
      <c r="OT36" s="22"/>
      <c r="OU36" s="22"/>
      <c r="OV36" s="22"/>
      <c r="OW36" s="22"/>
      <c r="OX36" s="22"/>
      <c r="OY36" s="22"/>
      <c r="OZ36" s="22"/>
      <c r="PA36" s="22"/>
      <c r="PB36" s="22"/>
      <c r="PC36" s="22"/>
      <c r="PD36" s="22"/>
      <c r="PE36" s="22"/>
      <c r="PF36" s="22"/>
      <c r="PG36" s="22"/>
      <c r="PH36" s="22"/>
      <c r="PI36" s="22"/>
      <c r="PJ36" s="22"/>
      <c r="PK36" s="22"/>
      <c r="PL36" s="22"/>
      <c r="PM36" s="22"/>
      <c r="PN36" s="22"/>
      <c r="PO36" s="22"/>
      <c r="PP36" s="22"/>
      <c r="PQ36" s="22"/>
      <c r="PR36" s="22"/>
      <c r="PS36" s="22"/>
      <c r="PT36" s="22"/>
      <c r="PU36" s="22"/>
      <c r="PV36" s="22"/>
      <c r="PW36" s="22"/>
      <c r="PX36" s="22"/>
      <c r="PY36" s="22"/>
      <c r="PZ36" s="22"/>
      <c r="QA36" s="22"/>
      <c r="QB36" s="22"/>
      <c r="QC36" s="22"/>
      <c r="QD36" s="22"/>
      <c r="QE36" s="22"/>
      <c r="QF36" s="22"/>
      <c r="QG36" s="22"/>
      <c r="QH36" s="22"/>
      <c r="QI36" s="22"/>
      <c r="QJ36" s="22"/>
      <c r="QK36" s="22"/>
      <c r="QL36" s="22"/>
      <c r="QM36" s="22"/>
      <c r="QN36" s="22"/>
      <c r="QO36" s="22"/>
      <c r="QP36" s="22"/>
      <c r="QQ36" s="22"/>
      <c r="QR36" s="22"/>
      <c r="QS36" s="22"/>
      <c r="QT36" s="22"/>
      <c r="QU36" s="22"/>
      <c r="QV36" s="22"/>
      <c r="QW36" s="22"/>
      <c r="QX36" s="22"/>
      <c r="QY36" s="22"/>
      <c r="QZ36" s="22"/>
      <c r="RA36" s="22"/>
      <c r="RB36" s="22"/>
      <c r="RC36" s="22"/>
      <c r="RD36" s="22"/>
      <c r="RE36" s="22"/>
      <c r="RF36" s="22"/>
      <c r="RG36" s="22"/>
      <c r="RH36" s="22"/>
      <c r="RI36" s="22"/>
      <c r="RJ36" s="22"/>
      <c r="RK36" s="22"/>
      <c r="RL36" s="22"/>
      <c r="RM36" s="22"/>
      <c r="RN36" s="22"/>
      <c r="RO36" s="22"/>
      <c r="RP36" s="22"/>
      <c r="RQ36" s="22"/>
      <c r="RR36" s="22"/>
      <c r="RS36" s="22"/>
      <c r="RT36" s="22"/>
      <c r="RU36" s="22"/>
      <c r="RV36" s="22"/>
      <c r="RW36" s="22"/>
      <c r="RX36" s="22"/>
      <c r="RY36" s="22"/>
      <c r="RZ36" s="22"/>
      <c r="SA36" s="22"/>
      <c r="SB36" s="22"/>
      <c r="SC36" s="22"/>
      <c r="SD36" s="22"/>
      <c r="SE36" s="22"/>
      <c r="SF36" s="22"/>
      <c r="SG36" s="22"/>
      <c r="SH36" s="22"/>
      <c r="SI36" s="22"/>
      <c r="SJ36" s="22"/>
      <c r="SK36" s="22"/>
      <c r="SL36" s="22"/>
      <c r="SM36" s="22"/>
      <c r="SN36" s="22"/>
      <c r="SO36" s="22"/>
      <c r="SP36" s="22"/>
      <c r="SQ36" s="22"/>
      <c r="SR36" s="22"/>
      <c r="SS36" s="22"/>
      <c r="ST36" s="22"/>
      <c r="SU36" s="22"/>
      <c r="SV36" s="22"/>
      <c r="SW36" s="22"/>
      <c r="SX36" s="22"/>
      <c r="SY36" s="22"/>
      <c r="SZ36" s="22"/>
      <c r="TA36" s="22"/>
      <c r="TB36" s="22"/>
      <c r="TC36" s="22"/>
      <c r="TD36" s="22"/>
      <c r="TE36" s="22"/>
      <c r="TF36" s="22"/>
      <c r="TG36" s="22"/>
      <c r="TH36" s="22"/>
      <c r="TI36" s="22"/>
      <c r="TJ36" s="22"/>
      <c r="TK36" s="22"/>
      <c r="TL36" s="22"/>
      <c r="TM36" s="22"/>
      <c r="TN36" s="22"/>
      <c r="TO36" s="22"/>
      <c r="TP36" s="22"/>
      <c r="TQ36" s="22"/>
      <c r="TR36" s="22"/>
      <c r="TS36" s="22"/>
      <c r="TT36" s="22"/>
      <c r="TU36" s="22"/>
      <c r="TV36" s="22"/>
      <c r="TW36" s="22"/>
      <c r="TX36" s="22"/>
      <c r="TY36" s="22"/>
      <c r="TZ36" s="22"/>
      <c r="UA36" s="22"/>
      <c r="UB36" s="22"/>
      <c r="UC36" s="22"/>
      <c r="UD36" s="22"/>
      <c r="UE36" s="22"/>
      <c r="UF36" s="22"/>
      <c r="UG36" s="22"/>
      <c r="UH36" s="22"/>
      <c r="UI36" s="22"/>
      <c r="UJ36" s="22"/>
      <c r="UK36" s="22"/>
      <c r="UL36" s="22"/>
      <c r="UM36" s="22"/>
      <c r="UN36" s="22"/>
      <c r="UO36" s="22"/>
      <c r="UP36" s="22"/>
      <c r="UQ36" s="22"/>
      <c r="UR36" s="22"/>
      <c r="US36" s="22"/>
      <c r="UT36" s="22"/>
      <c r="UU36" s="22"/>
      <c r="UV36" s="22"/>
      <c r="UW36" s="22"/>
      <c r="UX36" s="22"/>
      <c r="UY36" s="22"/>
      <c r="UZ36" s="22"/>
      <c r="VA36" s="22"/>
      <c r="VB36" s="22"/>
      <c r="VC36" s="22"/>
      <c r="VD36" s="22"/>
      <c r="VE36" s="22"/>
      <c r="VF36" s="22"/>
      <c r="VG36" s="22"/>
      <c r="VH36" s="22"/>
      <c r="VI36" s="22"/>
      <c r="VJ36" s="22"/>
      <c r="VK36" s="22"/>
      <c r="VL36" s="22"/>
      <c r="VM36" s="22"/>
      <c r="VN36" s="22"/>
      <c r="VO36" s="22"/>
      <c r="VP36" s="22"/>
      <c r="VQ36" s="22"/>
      <c r="VR36" s="22"/>
      <c r="VS36" s="22"/>
      <c r="VT36" s="22"/>
      <c r="VU36" s="22"/>
      <c r="VV36" s="22"/>
      <c r="VW36" s="22"/>
      <c r="VX36" s="22"/>
      <c r="VY36" s="22"/>
      <c r="VZ36" s="22"/>
      <c r="WA36" s="22"/>
      <c r="WB36" s="22"/>
      <c r="WC36" s="22"/>
      <c r="WD36" s="22"/>
      <c r="WE36" s="22"/>
      <c r="WF36" s="22"/>
      <c r="WG36" s="22"/>
      <c r="WH36" s="22"/>
      <c r="WI36" s="22"/>
      <c r="WJ36" s="22"/>
      <c r="WK36" s="22"/>
      <c r="WL36" s="22"/>
      <c r="WM36" s="22"/>
      <c r="WN36" s="22"/>
      <c r="WO36" s="22"/>
      <c r="WP36" s="22"/>
      <c r="WQ36" s="22"/>
      <c r="WR36" s="22"/>
      <c r="WS36" s="22"/>
      <c r="WT36" s="22"/>
      <c r="WU36" s="22"/>
      <c r="WV36" s="22"/>
      <c r="WW36" s="22"/>
      <c r="WX36" s="22"/>
      <c r="WY36" s="22"/>
      <c r="WZ36" s="22"/>
      <c r="XA36" s="22"/>
      <c r="XB36" s="22"/>
      <c r="XC36" s="22"/>
      <c r="XD36" s="22"/>
      <c r="XE36" s="22"/>
      <c r="XF36" s="22"/>
      <c r="XG36" s="22"/>
      <c r="XH36" s="22"/>
      <c r="XI36" s="22"/>
      <c r="XJ36" s="22"/>
      <c r="XK36" s="22"/>
      <c r="XL36" s="22"/>
      <c r="XM36" s="22"/>
      <c r="XN36" s="22"/>
      <c r="XO36" s="22"/>
      <c r="XP36" s="22"/>
      <c r="XQ36" s="22"/>
      <c r="XR36" s="22"/>
      <c r="XS36" s="22"/>
      <c r="XT36" s="22"/>
      <c r="XU36" s="22"/>
      <c r="XV36" s="22"/>
      <c r="XW36" s="22"/>
      <c r="XX36" s="22"/>
      <c r="XY36" s="22"/>
      <c r="XZ36" s="22"/>
      <c r="YA36" s="22"/>
      <c r="YB36" s="22"/>
      <c r="YC36" s="22"/>
      <c r="YD36" s="22"/>
      <c r="YE36" s="22"/>
      <c r="YF36" s="22"/>
      <c r="YG36" s="22"/>
      <c r="YH36" s="22"/>
      <c r="YI36" s="22"/>
      <c r="YJ36" s="22"/>
      <c r="YK36" s="22"/>
      <c r="YL36" s="22"/>
      <c r="YM36" s="22"/>
      <c r="YN36" s="22"/>
      <c r="YO36" s="22"/>
      <c r="YP36" s="22"/>
      <c r="YQ36" s="22"/>
      <c r="YR36" s="22"/>
      <c r="YS36" s="22"/>
      <c r="YT36" s="22"/>
      <c r="YU36" s="22"/>
      <c r="YV36" s="22"/>
      <c r="YW36" s="22"/>
      <c r="YX36" s="22"/>
      <c r="YY36" s="22"/>
      <c r="YZ36" s="22"/>
      <c r="ZA36" s="22"/>
      <c r="ZB36" s="22"/>
      <c r="ZC36" s="22"/>
      <c r="ZD36" s="22"/>
      <c r="ZE36" s="22"/>
      <c r="ZF36" s="22"/>
      <c r="ZG36" s="22"/>
      <c r="ZH36" s="22"/>
      <c r="ZI36" s="22"/>
      <c r="ZJ36" s="22"/>
      <c r="ZK36" s="22"/>
      <c r="ZL36" s="22"/>
      <c r="ZM36" s="22"/>
      <c r="ZN36" s="22"/>
      <c r="ZO36" s="22"/>
      <c r="ZP36" s="22"/>
      <c r="ZQ36" s="22"/>
      <c r="ZR36" s="22"/>
      <c r="ZS36" s="22"/>
      <c r="ZT36" s="22"/>
      <c r="ZU36" s="22"/>
      <c r="ZV36" s="22"/>
      <c r="ZW36" s="22"/>
      <c r="ZX36" s="22"/>
      <c r="ZY36" s="22"/>
      <c r="ZZ36" s="22"/>
      <c r="AAA36" s="22"/>
      <c r="AAB36" s="22"/>
      <c r="AAC36" s="22"/>
      <c r="AAD36" s="22"/>
      <c r="AAE36" s="22"/>
      <c r="AAF36" s="22"/>
    </row>
    <row r="37" spans="1:708" ht="47.25" customHeight="1">
      <c r="A37" s="22"/>
      <c r="B37" s="23" t="s">
        <v>72</v>
      </c>
      <c r="C37" s="23">
        <v>6</v>
      </c>
      <c r="D37" s="22"/>
      <c r="E37" s="22" t="s">
        <v>81</v>
      </c>
      <c r="F37" s="22" t="s">
        <v>137</v>
      </c>
      <c r="G37" s="24">
        <v>371.88400000000001</v>
      </c>
      <c r="H37" s="25">
        <v>13728</v>
      </c>
      <c r="I37" s="26">
        <f t="shared" si="0"/>
        <v>36.914736853427414</v>
      </c>
      <c r="J37" s="24">
        <v>371.88400000000001</v>
      </c>
      <c r="K37" s="27">
        <v>13728</v>
      </c>
      <c r="L37" s="28">
        <f t="shared" si="1"/>
        <v>1</v>
      </c>
      <c r="M37" s="23">
        <v>5</v>
      </c>
      <c r="N37" s="29"/>
      <c r="O37" s="30">
        <v>0.55066079295154191</v>
      </c>
      <c r="P37" s="23">
        <v>1</v>
      </c>
      <c r="Q37" s="23">
        <v>656</v>
      </c>
      <c r="R37" s="23">
        <v>336</v>
      </c>
      <c r="S37" s="31">
        <f t="shared" si="13"/>
        <v>0.51219512195121952</v>
      </c>
      <c r="T37" s="23">
        <v>5</v>
      </c>
      <c r="U37" s="23">
        <v>1952</v>
      </c>
      <c r="V37" s="32">
        <f t="shared" si="2"/>
        <v>0.14219114219114218</v>
      </c>
      <c r="W37" s="23">
        <v>2</v>
      </c>
      <c r="X37" s="22">
        <v>559</v>
      </c>
      <c r="Y37" s="34">
        <f t="shared" si="3"/>
        <v>4.0719696969696968E-2</v>
      </c>
      <c r="Z37" s="23">
        <v>1</v>
      </c>
      <c r="AA37" s="35">
        <v>81</v>
      </c>
      <c r="AB37" s="36">
        <f t="shared" si="4"/>
        <v>5.90034965034965E-3</v>
      </c>
      <c r="AC37" s="23">
        <v>1</v>
      </c>
      <c r="AD37" s="37">
        <v>0.45</v>
      </c>
      <c r="AE37" s="23">
        <v>4</v>
      </c>
      <c r="AF37" s="38">
        <v>5.0000000000000001E-3</v>
      </c>
      <c r="AG37" s="23">
        <v>1</v>
      </c>
      <c r="AH37" s="23">
        <f t="shared" si="8"/>
        <v>2.1428571428571428</v>
      </c>
      <c r="AI37" s="22"/>
      <c r="AJ37" s="22">
        <f t="shared" si="5"/>
        <v>3.5714285714285712</v>
      </c>
      <c r="AK37" s="29" t="str">
        <f t="shared" si="9"/>
        <v>MEDIUM HIGH</v>
      </c>
      <c r="AL37" s="40" t="s">
        <v>75</v>
      </c>
      <c r="AM37" s="41">
        <v>2</v>
      </c>
      <c r="AN37" s="42" t="s">
        <v>76</v>
      </c>
      <c r="AO37" s="43">
        <v>2</v>
      </c>
      <c r="AP37" s="40" t="s">
        <v>138</v>
      </c>
      <c r="AQ37" s="43">
        <v>3</v>
      </c>
      <c r="AR37" s="40" t="s">
        <v>78</v>
      </c>
      <c r="AS37" s="41">
        <v>3</v>
      </c>
      <c r="AT37" s="40" t="s">
        <v>79</v>
      </c>
      <c r="AU37" s="41">
        <v>4</v>
      </c>
      <c r="AV37" s="44" t="s">
        <v>80</v>
      </c>
      <c r="AW37" s="45">
        <v>4</v>
      </c>
      <c r="AX37" s="22">
        <f t="shared" si="10"/>
        <v>3</v>
      </c>
      <c r="AY37" s="22"/>
      <c r="AZ37" s="46">
        <f t="shared" si="6"/>
        <v>1.1904761904761905</v>
      </c>
      <c r="BA37" s="22" t="str">
        <f t="shared" si="11"/>
        <v>MEDIUM HIGH</v>
      </c>
      <c r="BB37" s="22">
        <v>3</v>
      </c>
      <c r="BC37" s="22">
        <f t="shared" si="7"/>
        <v>18</v>
      </c>
      <c r="BD37" s="29" t="str">
        <f t="shared" si="12"/>
        <v>LOW RISK</v>
      </c>
      <c r="BE37" s="47"/>
      <c r="BF37" s="47"/>
      <c r="BG37" s="47"/>
      <c r="BH37" s="47"/>
      <c r="BI37" s="47"/>
      <c r="BJ37" s="47"/>
      <c r="BK37" s="47"/>
      <c r="BL37" s="47"/>
      <c r="BM37" s="47"/>
      <c r="BN37" s="47"/>
      <c r="BO37" s="47"/>
      <c r="BP37" s="47"/>
      <c r="BQ37" s="47"/>
      <c r="BR37" s="48"/>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c r="IL37" s="22"/>
      <c r="IM37" s="22"/>
      <c r="IN37" s="22"/>
      <c r="IO37" s="22"/>
      <c r="IP37" s="22"/>
      <c r="IQ37" s="22"/>
      <c r="IR37" s="22"/>
      <c r="IS37" s="22"/>
      <c r="IT37" s="22"/>
      <c r="IU37" s="22"/>
      <c r="IV37" s="22"/>
      <c r="IW37" s="22"/>
      <c r="IX37" s="22"/>
      <c r="IY37" s="22"/>
      <c r="IZ37" s="22"/>
      <c r="JA37" s="22"/>
      <c r="JB37" s="22"/>
      <c r="JC37" s="22"/>
      <c r="JD37" s="22"/>
      <c r="JE37" s="22"/>
      <c r="JF37" s="22"/>
      <c r="JG37" s="22"/>
      <c r="JH37" s="22"/>
      <c r="JI37" s="22"/>
      <c r="JJ37" s="22"/>
      <c r="JK37" s="22"/>
      <c r="JL37" s="22"/>
      <c r="JM37" s="22"/>
      <c r="JN37" s="22"/>
      <c r="JO37" s="22"/>
      <c r="JP37" s="22"/>
      <c r="JQ37" s="22"/>
      <c r="JR37" s="22"/>
      <c r="JS37" s="22"/>
      <c r="JT37" s="22"/>
      <c r="JU37" s="22"/>
      <c r="JV37" s="22"/>
      <c r="JW37" s="22"/>
      <c r="JX37" s="22"/>
      <c r="JY37" s="22"/>
      <c r="JZ37" s="22"/>
      <c r="KA37" s="22"/>
      <c r="KB37" s="22"/>
      <c r="KC37" s="22"/>
      <c r="KD37" s="22"/>
      <c r="KE37" s="22"/>
      <c r="KF37" s="22"/>
      <c r="KG37" s="22"/>
      <c r="KH37" s="22"/>
      <c r="KI37" s="22"/>
      <c r="KJ37" s="22"/>
      <c r="KK37" s="22"/>
      <c r="KL37" s="22"/>
      <c r="KM37" s="22"/>
      <c r="KN37" s="22"/>
      <c r="KO37" s="22"/>
      <c r="KP37" s="22"/>
      <c r="KQ37" s="22"/>
      <c r="KR37" s="22"/>
      <c r="KS37" s="22"/>
      <c r="KT37" s="22"/>
      <c r="KU37" s="22"/>
      <c r="KV37" s="22"/>
      <c r="KW37" s="22"/>
      <c r="KX37" s="22"/>
      <c r="KY37" s="22"/>
      <c r="KZ37" s="22"/>
      <c r="LA37" s="22"/>
      <c r="LB37" s="22"/>
      <c r="LC37" s="22"/>
      <c r="LD37" s="22"/>
      <c r="LE37" s="22"/>
      <c r="LF37" s="22"/>
      <c r="LG37" s="22"/>
      <c r="LH37" s="22"/>
      <c r="LI37" s="22"/>
      <c r="LJ37" s="22"/>
      <c r="LK37" s="22"/>
      <c r="LL37" s="22"/>
      <c r="LM37" s="22"/>
      <c r="LN37" s="22"/>
      <c r="LO37" s="22"/>
      <c r="LP37" s="22"/>
      <c r="LQ37" s="22"/>
      <c r="LR37" s="22"/>
      <c r="LS37" s="22"/>
      <c r="LT37" s="22"/>
      <c r="LU37" s="22"/>
      <c r="LV37" s="22"/>
      <c r="LW37" s="22"/>
      <c r="LX37" s="22"/>
      <c r="LY37" s="22"/>
      <c r="LZ37" s="22"/>
      <c r="MA37" s="22"/>
      <c r="MB37" s="22"/>
      <c r="MC37" s="22"/>
      <c r="MD37" s="22"/>
      <c r="ME37" s="22"/>
      <c r="MF37" s="22"/>
      <c r="MG37" s="22"/>
      <c r="MH37" s="22"/>
      <c r="MI37" s="22"/>
      <c r="MJ37" s="22"/>
      <c r="MK37" s="22"/>
      <c r="ML37" s="22"/>
      <c r="MM37" s="22"/>
      <c r="MN37" s="22"/>
      <c r="MO37" s="22"/>
      <c r="MP37" s="22"/>
      <c r="MQ37" s="22"/>
      <c r="MR37" s="22"/>
      <c r="MS37" s="22"/>
      <c r="MT37" s="22"/>
      <c r="MU37" s="22"/>
      <c r="MV37" s="22"/>
      <c r="MW37" s="22"/>
      <c r="MX37" s="22"/>
      <c r="MY37" s="22"/>
      <c r="MZ37" s="22"/>
      <c r="NA37" s="22"/>
      <c r="NB37" s="22"/>
      <c r="NC37" s="22"/>
      <c r="ND37" s="22"/>
      <c r="NE37" s="22"/>
      <c r="NF37" s="22"/>
      <c r="NG37" s="22"/>
      <c r="NH37" s="22"/>
      <c r="NI37" s="22"/>
      <c r="NJ37" s="22"/>
      <c r="NK37" s="22"/>
      <c r="NL37" s="22"/>
      <c r="NM37" s="22"/>
      <c r="NN37" s="22"/>
      <c r="NO37" s="22"/>
      <c r="NP37" s="22"/>
      <c r="NQ37" s="22"/>
      <c r="NR37" s="22"/>
      <c r="NS37" s="22"/>
      <c r="NT37" s="22"/>
      <c r="NU37" s="22"/>
      <c r="NV37" s="22"/>
      <c r="NW37" s="22"/>
      <c r="NX37" s="22"/>
      <c r="NY37" s="22"/>
      <c r="NZ37" s="22"/>
      <c r="OA37" s="22"/>
      <c r="OB37" s="22"/>
      <c r="OC37" s="22"/>
      <c r="OD37" s="22"/>
      <c r="OE37" s="22"/>
      <c r="OF37" s="22"/>
      <c r="OG37" s="22"/>
      <c r="OH37" s="22"/>
      <c r="OI37" s="22"/>
      <c r="OJ37" s="22"/>
      <c r="OK37" s="22"/>
      <c r="OL37" s="22"/>
      <c r="OM37" s="22"/>
      <c r="ON37" s="22"/>
      <c r="OO37" s="22"/>
      <c r="OP37" s="22"/>
      <c r="OQ37" s="22"/>
      <c r="OR37" s="22"/>
      <c r="OS37" s="22"/>
      <c r="OT37" s="22"/>
      <c r="OU37" s="22"/>
      <c r="OV37" s="22"/>
      <c r="OW37" s="22"/>
      <c r="OX37" s="22"/>
      <c r="OY37" s="22"/>
      <c r="OZ37" s="22"/>
      <c r="PA37" s="22"/>
      <c r="PB37" s="22"/>
      <c r="PC37" s="22"/>
      <c r="PD37" s="22"/>
      <c r="PE37" s="22"/>
      <c r="PF37" s="22"/>
      <c r="PG37" s="22"/>
      <c r="PH37" s="22"/>
      <c r="PI37" s="22"/>
      <c r="PJ37" s="22"/>
      <c r="PK37" s="22"/>
      <c r="PL37" s="22"/>
      <c r="PM37" s="22"/>
      <c r="PN37" s="22"/>
      <c r="PO37" s="22"/>
      <c r="PP37" s="22"/>
      <c r="PQ37" s="22"/>
      <c r="PR37" s="22"/>
      <c r="PS37" s="22"/>
      <c r="PT37" s="22"/>
      <c r="PU37" s="22"/>
      <c r="PV37" s="22"/>
      <c r="PW37" s="22"/>
      <c r="PX37" s="22"/>
      <c r="PY37" s="22"/>
      <c r="PZ37" s="22"/>
      <c r="QA37" s="22"/>
      <c r="QB37" s="22"/>
      <c r="QC37" s="22"/>
      <c r="QD37" s="22"/>
      <c r="QE37" s="22"/>
      <c r="QF37" s="22"/>
      <c r="QG37" s="22"/>
      <c r="QH37" s="22"/>
      <c r="QI37" s="22"/>
      <c r="QJ37" s="22"/>
      <c r="QK37" s="22"/>
      <c r="QL37" s="22"/>
      <c r="QM37" s="22"/>
      <c r="QN37" s="22"/>
      <c r="QO37" s="22"/>
      <c r="QP37" s="22"/>
      <c r="QQ37" s="22"/>
      <c r="QR37" s="22"/>
      <c r="QS37" s="22"/>
      <c r="QT37" s="22"/>
      <c r="QU37" s="22"/>
      <c r="QV37" s="22"/>
      <c r="QW37" s="22"/>
      <c r="QX37" s="22"/>
      <c r="QY37" s="22"/>
      <c r="QZ37" s="22"/>
      <c r="RA37" s="22"/>
      <c r="RB37" s="22"/>
      <c r="RC37" s="22"/>
      <c r="RD37" s="22"/>
      <c r="RE37" s="22"/>
      <c r="RF37" s="22"/>
      <c r="RG37" s="22"/>
      <c r="RH37" s="22"/>
      <c r="RI37" s="22"/>
      <c r="RJ37" s="22"/>
      <c r="RK37" s="22"/>
      <c r="RL37" s="22"/>
      <c r="RM37" s="22"/>
      <c r="RN37" s="22"/>
      <c r="RO37" s="22"/>
      <c r="RP37" s="22"/>
      <c r="RQ37" s="22"/>
      <c r="RR37" s="22"/>
      <c r="RS37" s="22"/>
      <c r="RT37" s="22"/>
      <c r="RU37" s="22"/>
      <c r="RV37" s="22"/>
      <c r="RW37" s="22"/>
      <c r="RX37" s="22"/>
      <c r="RY37" s="22"/>
      <c r="RZ37" s="22"/>
      <c r="SA37" s="22"/>
      <c r="SB37" s="22"/>
      <c r="SC37" s="22"/>
      <c r="SD37" s="22"/>
      <c r="SE37" s="22"/>
      <c r="SF37" s="22"/>
      <c r="SG37" s="22"/>
      <c r="SH37" s="22"/>
      <c r="SI37" s="22"/>
      <c r="SJ37" s="22"/>
      <c r="SK37" s="22"/>
      <c r="SL37" s="22"/>
      <c r="SM37" s="22"/>
      <c r="SN37" s="22"/>
      <c r="SO37" s="22"/>
      <c r="SP37" s="22"/>
      <c r="SQ37" s="22"/>
      <c r="SR37" s="22"/>
      <c r="SS37" s="22"/>
      <c r="ST37" s="22"/>
      <c r="SU37" s="22"/>
      <c r="SV37" s="22"/>
      <c r="SW37" s="22"/>
      <c r="SX37" s="22"/>
      <c r="SY37" s="22"/>
      <c r="SZ37" s="22"/>
      <c r="TA37" s="22"/>
      <c r="TB37" s="22"/>
      <c r="TC37" s="22"/>
      <c r="TD37" s="22"/>
      <c r="TE37" s="22"/>
      <c r="TF37" s="22"/>
      <c r="TG37" s="22"/>
      <c r="TH37" s="22"/>
      <c r="TI37" s="22"/>
      <c r="TJ37" s="22"/>
      <c r="TK37" s="22"/>
      <c r="TL37" s="22"/>
      <c r="TM37" s="22"/>
      <c r="TN37" s="22"/>
      <c r="TO37" s="22"/>
      <c r="TP37" s="22"/>
      <c r="TQ37" s="22"/>
      <c r="TR37" s="22"/>
      <c r="TS37" s="22"/>
      <c r="TT37" s="22"/>
      <c r="TU37" s="22"/>
      <c r="TV37" s="22"/>
      <c r="TW37" s="22"/>
      <c r="TX37" s="22"/>
      <c r="TY37" s="22"/>
      <c r="TZ37" s="22"/>
      <c r="UA37" s="22"/>
      <c r="UB37" s="22"/>
      <c r="UC37" s="22"/>
      <c r="UD37" s="22"/>
      <c r="UE37" s="22"/>
      <c r="UF37" s="22"/>
      <c r="UG37" s="22"/>
      <c r="UH37" s="22"/>
      <c r="UI37" s="22"/>
      <c r="UJ37" s="22"/>
      <c r="UK37" s="22"/>
      <c r="UL37" s="22"/>
      <c r="UM37" s="22"/>
      <c r="UN37" s="22"/>
      <c r="UO37" s="22"/>
      <c r="UP37" s="22"/>
      <c r="UQ37" s="22"/>
      <c r="UR37" s="22"/>
      <c r="US37" s="22"/>
      <c r="UT37" s="22"/>
      <c r="UU37" s="22"/>
      <c r="UV37" s="22"/>
      <c r="UW37" s="22"/>
      <c r="UX37" s="22"/>
      <c r="UY37" s="22"/>
      <c r="UZ37" s="22"/>
      <c r="VA37" s="22"/>
      <c r="VB37" s="22"/>
      <c r="VC37" s="22"/>
      <c r="VD37" s="22"/>
      <c r="VE37" s="22"/>
      <c r="VF37" s="22"/>
      <c r="VG37" s="22"/>
      <c r="VH37" s="22"/>
      <c r="VI37" s="22"/>
      <c r="VJ37" s="22"/>
      <c r="VK37" s="22"/>
      <c r="VL37" s="22"/>
      <c r="VM37" s="22"/>
      <c r="VN37" s="22"/>
      <c r="VO37" s="22"/>
      <c r="VP37" s="22"/>
      <c r="VQ37" s="22"/>
      <c r="VR37" s="22"/>
      <c r="VS37" s="22"/>
      <c r="VT37" s="22"/>
      <c r="VU37" s="22"/>
      <c r="VV37" s="22"/>
      <c r="VW37" s="22"/>
      <c r="VX37" s="22"/>
      <c r="VY37" s="22"/>
      <c r="VZ37" s="22"/>
      <c r="WA37" s="22"/>
      <c r="WB37" s="22"/>
      <c r="WC37" s="22"/>
      <c r="WD37" s="22"/>
      <c r="WE37" s="22"/>
      <c r="WF37" s="22"/>
      <c r="WG37" s="22"/>
      <c r="WH37" s="22"/>
      <c r="WI37" s="22"/>
      <c r="WJ37" s="22"/>
      <c r="WK37" s="22"/>
      <c r="WL37" s="22"/>
      <c r="WM37" s="22"/>
      <c r="WN37" s="22"/>
      <c r="WO37" s="22"/>
      <c r="WP37" s="22"/>
      <c r="WQ37" s="22"/>
      <c r="WR37" s="22"/>
      <c r="WS37" s="22"/>
      <c r="WT37" s="22"/>
      <c r="WU37" s="22"/>
      <c r="WV37" s="22"/>
      <c r="WW37" s="22"/>
      <c r="WX37" s="22"/>
      <c r="WY37" s="22"/>
      <c r="WZ37" s="22"/>
      <c r="XA37" s="22"/>
      <c r="XB37" s="22"/>
      <c r="XC37" s="22"/>
      <c r="XD37" s="22"/>
      <c r="XE37" s="22"/>
      <c r="XF37" s="22"/>
      <c r="XG37" s="22"/>
      <c r="XH37" s="22"/>
      <c r="XI37" s="22"/>
      <c r="XJ37" s="22"/>
      <c r="XK37" s="22"/>
      <c r="XL37" s="22"/>
      <c r="XM37" s="22"/>
      <c r="XN37" s="22"/>
      <c r="XO37" s="22"/>
      <c r="XP37" s="22"/>
      <c r="XQ37" s="22"/>
      <c r="XR37" s="22"/>
      <c r="XS37" s="22"/>
      <c r="XT37" s="22"/>
      <c r="XU37" s="22"/>
      <c r="XV37" s="22"/>
      <c r="XW37" s="22"/>
      <c r="XX37" s="22"/>
      <c r="XY37" s="22"/>
      <c r="XZ37" s="22"/>
      <c r="YA37" s="22"/>
      <c r="YB37" s="22"/>
      <c r="YC37" s="22"/>
      <c r="YD37" s="22"/>
      <c r="YE37" s="22"/>
      <c r="YF37" s="22"/>
      <c r="YG37" s="22"/>
      <c r="YH37" s="22"/>
      <c r="YI37" s="22"/>
      <c r="YJ37" s="22"/>
      <c r="YK37" s="22"/>
      <c r="YL37" s="22"/>
      <c r="YM37" s="22"/>
      <c r="YN37" s="22"/>
      <c r="YO37" s="22"/>
      <c r="YP37" s="22"/>
      <c r="YQ37" s="22"/>
      <c r="YR37" s="22"/>
      <c r="YS37" s="22"/>
      <c r="YT37" s="22"/>
      <c r="YU37" s="22"/>
      <c r="YV37" s="22"/>
      <c r="YW37" s="22"/>
      <c r="YX37" s="22"/>
      <c r="YY37" s="22"/>
      <c r="YZ37" s="22"/>
      <c r="ZA37" s="22"/>
      <c r="ZB37" s="22"/>
      <c r="ZC37" s="22"/>
      <c r="ZD37" s="22"/>
      <c r="ZE37" s="22"/>
      <c r="ZF37" s="22"/>
      <c r="ZG37" s="22"/>
      <c r="ZH37" s="22"/>
      <c r="ZI37" s="22"/>
      <c r="ZJ37" s="22"/>
      <c r="ZK37" s="22"/>
      <c r="ZL37" s="22"/>
      <c r="ZM37" s="22"/>
      <c r="ZN37" s="22"/>
      <c r="ZO37" s="22"/>
      <c r="ZP37" s="22"/>
      <c r="ZQ37" s="22"/>
      <c r="ZR37" s="22"/>
      <c r="ZS37" s="22"/>
      <c r="ZT37" s="22"/>
      <c r="ZU37" s="22"/>
      <c r="ZV37" s="22"/>
      <c r="ZW37" s="22"/>
      <c r="ZX37" s="22"/>
      <c r="ZY37" s="22"/>
      <c r="ZZ37" s="22"/>
      <c r="AAA37" s="22"/>
      <c r="AAB37" s="22"/>
      <c r="AAC37" s="22"/>
      <c r="AAD37" s="22"/>
      <c r="AAE37" s="22"/>
      <c r="AAF37" s="22"/>
    </row>
    <row r="38" spans="1:708" ht="47.25" customHeight="1">
      <c r="A38" s="22"/>
      <c r="B38" s="23" t="s">
        <v>72</v>
      </c>
      <c r="C38" s="23">
        <v>6</v>
      </c>
      <c r="D38" s="22"/>
      <c r="E38" s="22" t="s">
        <v>86</v>
      </c>
      <c r="F38" s="22" t="s">
        <v>139</v>
      </c>
      <c r="G38" s="24">
        <v>1060.49</v>
      </c>
      <c r="H38" s="25">
        <v>2047</v>
      </c>
      <c r="I38" s="26">
        <f t="shared" si="0"/>
        <v>1.9302397948118322</v>
      </c>
      <c r="J38" s="24">
        <v>3.6045199999999999</v>
      </c>
      <c r="K38" s="27">
        <v>6.9575800000000001</v>
      </c>
      <c r="L38" s="28">
        <f t="shared" si="1"/>
        <v>3.3989154860771861E-3</v>
      </c>
      <c r="M38" s="23">
        <v>1</v>
      </c>
      <c r="N38" s="29"/>
      <c r="O38" s="30">
        <v>1.8587360594795539</v>
      </c>
      <c r="P38" s="23">
        <v>1</v>
      </c>
      <c r="Q38" s="23">
        <v>181</v>
      </c>
      <c r="R38" s="23">
        <v>71</v>
      </c>
      <c r="S38" s="31">
        <f t="shared" si="13"/>
        <v>0.39226519337016574</v>
      </c>
      <c r="T38" s="23">
        <v>4</v>
      </c>
      <c r="U38" s="23">
        <v>569</v>
      </c>
      <c r="V38" s="32">
        <f t="shared" ref="V38:V69" si="14">U38/H38</f>
        <v>0.27796775769418663</v>
      </c>
      <c r="W38" s="23">
        <v>3</v>
      </c>
      <c r="X38" s="22">
        <v>124</v>
      </c>
      <c r="Y38" s="34">
        <f t="shared" ref="Y38:Y69" si="15">X38/H38</f>
        <v>6.0576453346360526E-2</v>
      </c>
      <c r="Z38" s="23">
        <v>2</v>
      </c>
      <c r="AA38" s="35">
        <v>17</v>
      </c>
      <c r="AB38" s="36">
        <f t="shared" ref="AB38:AB69" si="16">AA38/H38</f>
        <v>8.3048363458720076E-3</v>
      </c>
      <c r="AC38" s="23">
        <v>1</v>
      </c>
      <c r="AD38" s="37">
        <v>0.45</v>
      </c>
      <c r="AE38" s="23">
        <v>4</v>
      </c>
      <c r="AF38" s="38">
        <v>5.0000000000000001E-3</v>
      </c>
      <c r="AG38" s="23">
        <v>1</v>
      </c>
      <c r="AH38" s="23">
        <f t="shared" si="8"/>
        <v>2.2857142857142856</v>
      </c>
      <c r="AI38" s="22"/>
      <c r="AJ38" s="22">
        <f t="shared" ref="AJ38:AJ69" si="17">(M38+AH38)/2</f>
        <v>1.6428571428571428</v>
      </c>
      <c r="AK38" s="29" t="str">
        <f t="shared" si="9"/>
        <v>MEDIUM HIGH</v>
      </c>
      <c r="AL38" s="40" t="s">
        <v>75</v>
      </c>
      <c r="AM38" s="41">
        <v>2</v>
      </c>
      <c r="AN38" s="42" t="s">
        <v>76</v>
      </c>
      <c r="AO38" s="43">
        <v>2</v>
      </c>
      <c r="AP38" s="40" t="s">
        <v>122</v>
      </c>
      <c r="AQ38" s="43">
        <v>3</v>
      </c>
      <c r="AR38" s="40" t="s">
        <v>78</v>
      </c>
      <c r="AS38" s="41">
        <v>3</v>
      </c>
      <c r="AT38" s="40" t="s">
        <v>79</v>
      </c>
      <c r="AU38" s="41">
        <v>4</v>
      </c>
      <c r="AV38" s="44" t="s">
        <v>80</v>
      </c>
      <c r="AW38" s="45">
        <v>4</v>
      </c>
      <c r="AX38" s="22">
        <f t="shared" si="10"/>
        <v>3</v>
      </c>
      <c r="AY38" s="22"/>
      <c r="AZ38" s="46">
        <f t="shared" si="6"/>
        <v>0.54761904761904756</v>
      </c>
      <c r="BA38" s="22" t="str">
        <f t="shared" si="11"/>
        <v>MEDIUM HIGH</v>
      </c>
      <c r="BB38" s="22">
        <v>3</v>
      </c>
      <c r="BC38" s="22">
        <f t="shared" ref="BC38:BC69" si="18">BB38*C38</f>
        <v>18</v>
      </c>
      <c r="BD38" s="29" t="str">
        <f t="shared" si="12"/>
        <v>LOW RISK</v>
      </c>
      <c r="BE38" s="47"/>
      <c r="BF38" s="47"/>
      <c r="BG38" s="47"/>
      <c r="BH38" s="47"/>
      <c r="BI38" s="47"/>
      <c r="BJ38" s="47"/>
      <c r="BK38" s="47"/>
      <c r="BL38" s="47"/>
      <c r="BM38" s="47"/>
      <c r="BN38" s="47"/>
      <c r="BO38" s="47"/>
      <c r="BP38" s="47"/>
      <c r="BQ38" s="47"/>
      <c r="BR38" s="48"/>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c r="IW38" s="22"/>
      <c r="IX38" s="22"/>
      <c r="IY38" s="22"/>
      <c r="IZ38" s="22"/>
      <c r="JA38" s="22"/>
      <c r="JB38" s="22"/>
      <c r="JC38" s="22"/>
      <c r="JD38" s="22"/>
      <c r="JE38" s="22"/>
      <c r="JF38" s="22"/>
      <c r="JG38" s="22"/>
      <c r="JH38" s="22"/>
      <c r="JI38" s="22"/>
      <c r="JJ38" s="22"/>
      <c r="JK38" s="22"/>
      <c r="JL38" s="22"/>
      <c r="JM38" s="22"/>
      <c r="JN38" s="22"/>
      <c r="JO38" s="22"/>
      <c r="JP38" s="22"/>
      <c r="JQ38" s="2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22"/>
      <c r="NI38" s="22"/>
      <c r="NJ38" s="22"/>
      <c r="NK38" s="22"/>
      <c r="NL38" s="22"/>
      <c r="NM38" s="22"/>
      <c r="NN38" s="22"/>
      <c r="NO38" s="22"/>
      <c r="NP38" s="22"/>
      <c r="NQ38" s="22"/>
      <c r="NR38" s="22"/>
      <c r="NS38" s="22"/>
      <c r="NT38" s="22"/>
      <c r="NU38" s="22"/>
      <c r="NV38" s="22"/>
      <c r="NW38" s="22"/>
      <c r="NX38" s="22"/>
      <c r="NY38" s="22"/>
      <c r="NZ38" s="22"/>
      <c r="OA38" s="22"/>
      <c r="OB38" s="22"/>
      <c r="OC38" s="22"/>
      <c r="OD38" s="22"/>
      <c r="OE38" s="22"/>
      <c r="OF38" s="22"/>
      <c r="OG38" s="22"/>
      <c r="OH38" s="22"/>
      <c r="OI38" s="22"/>
      <c r="OJ38" s="22"/>
      <c r="OK38" s="22"/>
      <c r="OL38" s="22"/>
      <c r="OM38" s="22"/>
      <c r="ON38" s="22"/>
      <c r="OO38" s="22"/>
      <c r="OP38" s="22"/>
      <c r="OQ38" s="22"/>
      <c r="OR38" s="22"/>
      <c r="OS38" s="22"/>
      <c r="OT38" s="22"/>
      <c r="OU38" s="22"/>
      <c r="OV38" s="22"/>
      <c r="OW38" s="22"/>
      <c r="OX38" s="22"/>
      <c r="OY38" s="22"/>
      <c r="OZ38" s="22"/>
      <c r="PA38" s="22"/>
      <c r="PB38" s="22"/>
      <c r="PC38" s="22"/>
      <c r="PD38" s="22"/>
      <c r="PE38" s="22"/>
      <c r="PF38" s="22"/>
      <c r="PG38" s="22"/>
      <c r="PH38" s="22"/>
      <c r="PI38" s="22"/>
      <c r="PJ38" s="22"/>
      <c r="PK38" s="22"/>
      <c r="PL38" s="22"/>
      <c r="PM38" s="22"/>
      <c r="PN38" s="22"/>
      <c r="PO38" s="22"/>
      <c r="PP38" s="22"/>
      <c r="PQ38" s="22"/>
      <c r="PR38" s="22"/>
      <c r="PS38" s="22"/>
      <c r="PT38" s="22"/>
      <c r="PU38" s="22"/>
      <c r="PV38" s="22"/>
      <c r="PW38" s="22"/>
      <c r="PX38" s="22"/>
      <c r="PY38" s="22"/>
      <c r="PZ38" s="22"/>
      <c r="QA38" s="22"/>
      <c r="QB38" s="22"/>
      <c r="QC38" s="22"/>
      <c r="QD38" s="22"/>
      <c r="QE38" s="22"/>
      <c r="QF38" s="22"/>
      <c r="QG38" s="22"/>
      <c r="QH38" s="22"/>
      <c r="QI38" s="22"/>
      <c r="QJ38" s="22"/>
      <c r="QK38" s="22"/>
      <c r="QL38" s="22"/>
      <c r="QM38" s="22"/>
      <c r="QN38" s="22"/>
      <c r="QO38" s="22"/>
      <c r="QP38" s="22"/>
      <c r="QQ38" s="22"/>
      <c r="QR38" s="22"/>
      <c r="QS38" s="22"/>
      <c r="QT38" s="22"/>
      <c r="QU38" s="22"/>
      <c r="QV38" s="22"/>
      <c r="QW38" s="22"/>
      <c r="QX38" s="22"/>
      <c r="QY38" s="22"/>
      <c r="QZ38" s="22"/>
      <c r="RA38" s="22"/>
      <c r="RB38" s="22"/>
      <c r="RC38" s="22"/>
      <c r="RD38" s="22"/>
      <c r="RE38" s="22"/>
      <c r="RF38" s="22"/>
      <c r="RG38" s="22"/>
      <c r="RH38" s="22"/>
      <c r="RI38" s="22"/>
      <c r="RJ38" s="22"/>
      <c r="RK38" s="22"/>
      <c r="RL38" s="22"/>
      <c r="RM38" s="22"/>
      <c r="RN38" s="22"/>
      <c r="RO38" s="22"/>
      <c r="RP38" s="22"/>
      <c r="RQ38" s="22"/>
      <c r="RR38" s="22"/>
      <c r="RS38" s="22"/>
      <c r="RT38" s="22"/>
      <c r="RU38" s="22"/>
      <c r="RV38" s="22"/>
      <c r="RW38" s="22"/>
      <c r="RX38" s="22"/>
      <c r="RY38" s="22"/>
      <c r="RZ38" s="22"/>
      <c r="SA38" s="22"/>
      <c r="SB38" s="22"/>
      <c r="SC38" s="22"/>
      <c r="SD38" s="22"/>
      <c r="SE38" s="22"/>
      <c r="SF38" s="22"/>
      <c r="SG38" s="22"/>
      <c r="SH38" s="22"/>
      <c r="SI38" s="22"/>
      <c r="SJ38" s="22"/>
      <c r="SK38" s="22"/>
      <c r="SL38" s="22"/>
      <c r="SM38" s="22"/>
      <c r="SN38" s="22"/>
      <c r="SO38" s="22"/>
      <c r="SP38" s="22"/>
      <c r="SQ38" s="22"/>
      <c r="SR38" s="22"/>
      <c r="SS38" s="22"/>
      <c r="ST38" s="22"/>
      <c r="SU38" s="22"/>
      <c r="SV38" s="22"/>
      <c r="SW38" s="22"/>
      <c r="SX38" s="22"/>
      <c r="SY38" s="22"/>
      <c r="SZ38" s="22"/>
      <c r="TA38" s="22"/>
      <c r="TB38" s="22"/>
      <c r="TC38" s="22"/>
      <c r="TD38" s="22"/>
      <c r="TE38" s="22"/>
      <c r="TF38" s="22"/>
      <c r="TG38" s="22"/>
      <c r="TH38" s="22"/>
      <c r="TI38" s="22"/>
      <c r="TJ38" s="22"/>
      <c r="TK38" s="22"/>
      <c r="TL38" s="22"/>
      <c r="TM38" s="22"/>
      <c r="TN38" s="22"/>
      <c r="TO38" s="22"/>
      <c r="TP38" s="22"/>
      <c r="TQ38" s="22"/>
      <c r="TR38" s="22"/>
      <c r="TS38" s="22"/>
      <c r="TT38" s="22"/>
      <c r="TU38" s="22"/>
      <c r="TV38" s="22"/>
      <c r="TW38" s="22"/>
      <c r="TX38" s="22"/>
      <c r="TY38" s="22"/>
      <c r="TZ38" s="22"/>
      <c r="UA38" s="22"/>
      <c r="UB38" s="22"/>
      <c r="UC38" s="22"/>
      <c r="UD38" s="22"/>
      <c r="UE38" s="22"/>
      <c r="UF38" s="22"/>
      <c r="UG38" s="22"/>
      <c r="UH38" s="22"/>
      <c r="UI38" s="22"/>
      <c r="UJ38" s="22"/>
      <c r="UK38" s="22"/>
      <c r="UL38" s="22"/>
      <c r="UM38" s="22"/>
      <c r="UN38" s="22"/>
      <c r="UO38" s="22"/>
      <c r="UP38" s="22"/>
      <c r="UQ38" s="22"/>
      <c r="UR38" s="22"/>
      <c r="US38" s="22"/>
      <c r="UT38" s="22"/>
      <c r="UU38" s="22"/>
      <c r="UV38" s="22"/>
      <c r="UW38" s="22"/>
      <c r="UX38" s="22"/>
      <c r="UY38" s="22"/>
      <c r="UZ38" s="22"/>
      <c r="VA38" s="22"/>
      <c r="VB38" s="22"/>
      <c r="VC38" s="22"/>
      <c r="VD38" s="22"/>
      <c r="VE38" s="22"/>
      <c r="VF38" s="22"/>
      <c r="VG38" s="22"/>
      <c r="VH38" s="22"/>
      <c r="VI38" s="22"/>
      <c r="VJ38" s="22"/>
      <c r="VK38" s="22"/>
      <c r="VL38" s="22"/>
      <c r="VM38" s="22"/>
      <c r="VN38" s="22"/>
      <c r="VO38" s="22"/>
      <c r="VP38" s="22"/>
      <c r="VQ38" s="22"/>
      <c r="VR38" s="22"/>
      <c r="VS38" s="22"/>
      <c r="VT38" s="22"/>
      <c r="VU38" s="22"/>
      <c r="VV38" s="22"/>
      <c r="VW38" s="22"/>
      <c r="VX38" s="22"/>
      <c r="VY38" s="22"/>
      <c r="VZ38" s="22"/>
      <c r="WA38" s="22"/>
      <c r="WB38" s="22"/>
      <c r="WC38" s="22"/>
      <c r="WD38" s="22"/>
      <c r="WE38" s="22"/>
      <c r="WF38" s="22"/>
      <c r="WG38" s="22"/>
      <c r="WH38" s="22"/>
      <c r="WI38" s="22"/>
      <c r="WJ38" s="22"/>
      <c r="WK38" s="22"/>
      <c r="WL38" s="22"/>
      <c r="WM38" s="22"/>
      <c r="WN38" s="22"/>
      <c r="WO38" s="22"/>
      <c r="WP38" s="22"/>
      <c r="WQ38" s="22"/>
      <c r="WR38" s="22"/>
      <c r="WS38" s="22"/>
      <c r="WT38" s="22"/>
      <c r="WU38" s="22"/>
      <c r="WV38" s="22"/>
      <c r="WW38" s="22"/>
      <c r="WX38" s="22"/>
      <c r="WY38" s="22"/>
      <c r="WZ38" s="22"/>
      <c r="XA38" s="22"/>
      <c r="XB38" s="22"/>
      <c r="XC38" s="22"/>
      <c r="XD38" s="22"/>
      <c r="XE38" s="22"/>
      <c r="XF38" s="22"/>
      <c r="XG38" s="22"/>
      <c r="XH38" s="22"/>
      <c r="XI38" s="22"/>
      <c r="XJ38" s="22"/>
      <c r="XK38" s="22"/>
      <c r="XL38" s="22"/>
      <c r="XM38" s="22"/>
      <c r="XN38" s="22"/>
      <c r="XO38" s="22"/>
      <c r="XP38" s="22"/>
      <c r="XQ38" s="22"/>
      <c r="XR38" s="22"/>
      <c r="XS38" s="22"/>
      <c r="XT38" s="22"/>
      <c r="XU38" s="22"/>
      <c r="XV38" s="22"/>
      <c r="XW38" s="22"/>
      <c r="XX38" s="22"/>
      <c r="XY38" s="22"/>
      <c r="XZ38" s="22"/>
      <c r="YA38" s="22"/>
      <c r="YB38" s="22"/>
      <c r="YC38" s="22"/>
      <c r="YD38" s="22"/>
      <c r="YE38" s="22"/>
      <c r="YF38" s="22"/>
      <c r="YG38" s="22"/>
      <c r="YH38" s="22"/>
      <c r="YI38" s="22"/>
      <c r="YJ38" s="22"/>
      <c r="YK38" s="22"/>
      <c r="YL38" s="22"/>
      <c r="YM38" s="22"/>
      <c r="YN38" s="22"/>
      <c r="YO38" s="22"/>
      <c r="YP38" s="22"/>
      <c r="YQ38" s="22"/>
      <c r="YR38" s="22"/>
      <c r="YS38" s="22"/>
      <c r="YT38" s="22"/>
      <c r="YU38" s="22"/>
      <c r="YV38" s="22"/>
      <c r="YW38" s="22"/>
      <c r="YX38" s="22"/>
      <c r="YY38" s="22"/>
      <c r="YZ38" s="22"/>
      <c r="ZA38" s="22"/>
      <c r="ZB38" s="22"/>
      <c r="ZC38" s="22"/>
      <c r="ZD38" s="22"/>
      <c r="ZE38" s="22"/>
      <c r="ZF38" s="22"/>
      <c r="ZG38" s="22"/>
      <c r="ZH38" s="22"/>
      <c r="ZI38" s="22"/>
      <c r="ZJ38" s="22"/>
      <c r="ZK38" s="22"/>
      <c r="ZL38" s="22"/>
      <c r="ZM38" s="22"/>
      <c r="ZN38" s="22"/>
      <c r="ZO38" s="22"/>
      <c r="ZP38" s="22"/>
      <c r="ZQ38" s="22"/>
      <c r="ZR38" s="22"/>
      <c r="ZS38" s="22"/>
      <c r="ZT38" s="22"/>
      <c r="ZU38" s="22"/>
      <c r="ZV38" s="22"/>
      <c r="ZW38" s="22"/>
      <c r="ZX38" s="22"/>
      <c r="ZY38" s="22"/>
      <c r="ZZ38" s="22"/>
      <c r="AAA38" s="22"/>
      <c r="AAB38" s="22"/>
      <c r="AAC38" s="22"/>
      <c r="AAD38" s="22"/>
      <c r="AAE38" s="22"/>
      <c r="AAF38" s="22"/>
    </row>
    <row r="39" spans="1:708" ht="47.25" customHeight="1">
      <c r="A39" s="22"/>
      <c r="B39" s="23" t="s">
        <v>72</v>
      </c>
      <c r="C39" s="23">
        <v>6</v>
      </c>
      <c r="D39" s="22"/>
      <c r="E39" s="22" t="s">
        <v>86</v>
      </c>
      <c r="F39" s="22" t="s">
        <v>140</v>
      </c>
      <c r="G39" s="24">
        <v>920.33900000000006</v>
      </c>
      <c r="H39" s="25">
        <v>2580</v>
      </c>
      <c r="I39" s="26">
        <f t="shared" si="0"/>
        <v>2.803314865500647</v>
      </c>
      <c r="J39" s="24">
        <v>116.93</v>
      </c>
      <c r="K39" s="27">
        <v>327.791</v>
      </c>
      <c r="L39" s="28">
        <f t="shared" si="1"/>
        <v>0.12705077519379845</v>
      </c>
      <c r="M39" s="23">
        <v>2</v>
      </c>
      <c r="N39" s="29"/>
      <c r="O39" s="30">
        <v>2.5839793281653747</v>
      </c>
      <c r="P39" s="23">
        <v>1</v>
      </c>
      <c r="Q39" s="23">
        <v>254</v>
      </c>
      <c r="R39" s="23">
        <v>111</v>
      </c>
      <c r="S39" s="31">
        <f t="shared" si="13"/>
        <v>0.43700787401574803</v>
      </c>
      <c r="T39" s="23">
        <v>4</v>
      </c>
      <c r="U39" s="23">
        <v>670</v>
      </c>
      <c r="V39" s="32">
        <f t="shared" si="14"/>
        <v>0.25968992248062017</v>
      </c>
      <c r="W39" s="23">
        <v>3</v>
      </c>
      <c r="X39" s="22">
        <v>197</v>
      </c>
      <c r="Y39" s="34">
        <f t="shared" si="15"/>
        <v>7.6356589147286824E-2</v>
      </c>
      <c r="Z39" s="23">
        <v>2</v>
      </c>
      <c r="AA39" s="35">
        <v>4</v>
      </c>
      <c r="AB39" s="36">
        <f t="shared" si="16"/>
        <v>1.5503875968992248E-3</v>
      </c>
      <c r="AC39" s="23">
        <v>1</v>
      </c>
      <c r="AD39" s="37">
        <v>0.45</v>
      </c>
      <c r="AE39" s="23">
        <v>4</v>
      </c>
      <c r="AF39" s="38">
        <v>5.0000000000000001E-3</v>
      </c>
      <c r="AG39" s="23">
        <v>1</v>
      </c>
      <c r="AH39" s="23">
        <f t="shared" si="8"/>
        <v>2.2857142857142856</v>
      </c>
      <c r="AI39" s="22"/>
      <c r="AJ39" s="22">
        <f t="shared" si="17"/>
        <v>2.1428571428571428</v>
      </c>
      <c r="AK39" s="29" t="str">
        <f t="shared" si="9"/>
        <v>MEDIUM HIGH</v>
      </c>
      <c r="AL39" s="40" t="s">
        <v>75</v>
      </c>
      <c r="AM39" s="41">
        <v>2</v>
      </c>
      <c r="AN39" s="42" t="s">
        <v>76</v>
      </c>
      <c r="AO39" s="43">
        <v>2</v>
      </c>
      <c r="AP39" s="40" t="s">
        <v>122</v>
      </c>
      <c r="AQ39" s="43">
        <v>3</v>
      </c>
      <c r="AR39" s="40" t="s">
        <v>78</v>
      </c>
      <c r="AS39" s="41">
        <v>3</v>
      </c>
      <c r="AT39" s="40" t="s">
        <v>79</v>
      </c>
      <c r="AU39" s="41">
        <v>4</v>
      </c>
      <c r="AV39" s="44" t="s">
        <v>80</v>
      </c>
      <c r="AW39" s="45">
        <v>4</v>
      </c>
      <c r="AX39" s="22">
        <f t="shared" si="10"/>
        <v>3</v>
      </c>
      <c r="AY39" s="22"/>
      <c r="AZ39" s="46">
        <f t="shared" si="6"/>
        <v>0.7142857142857143</v>
      </c>
      <c r="BA39" s="22" t="str">
        <f t="shared" si="11"/>
        <v>MEDIUM HIGH</v>
      </c>
      <c r="BB39" s="22">
        <v>2</v>
      </c>
      <c r="BC39" s="22">
        <f t="shared" si="18"/>
        <v>12</v>
      </c>
      <c r="BD39" s="29" t="str">
        <f t="shared" si="12"/>
        <v>LOW RISK</v>
      </c>
      <c r="BE39" s="47"/>
      <c r="BF39" s="47"/>
      <c r="BG39" s="47"/>
      <c r="BH39" s="47"/>
      <c r="BI39" s="47"/>
      <c r="BJ39" s="47"/>
      <c r="BK39" s="47"/>
      <c r="BL39" s="47"/>
      <c r="BM39" s="47"/>
      <c r="BN39" s="47"/>
      <c r="BO39" s="47"/>
      <c r="BP39" s="47"/>
      <c r="BQ39" s="47"/>
      <c r="BR39" s="48"/>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c r="IW39" s="22"/>
      <c r="IX39" s="22"/>
      <c r="IY39" s="22"/>
      <c r="IZ39" s="22"/>
      <c r="JA39" s="22"/>
      <c r="JB39" s="22"/>
      <c r="JC39" s="22"/>
      <c r="JD39" s="22"/>
      <c r="JE39" s="22"/>
      <c r="JF39" s="22"/>
      <c r="JG39" s="22"/>
      <c r="JH39" s="22"/>
      <c r="JI39" s="22"/>
      <c r="JJ39" s="22"/>
      <c r="JK39" s="22"/>
      <c r="JL39" s="22"/>
      <c r="JM39" s="22"/>
      <c r="JN39" s="22"/>
      <c r="JO39" s="22"/>
      <c r="JP39" s="22"/>
      <c r="JQ39" s="2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22"/>
      <c r="NI39" s="22"/>
      <c r="NJ39" s="22"/>
      <c r="NK39" s="22"/>
      <c r="NL39" s="22"/>
      <c r="NM39" s="22"/>
      <c r="NN39" s="22"/>
      <c r="NO39" s="22"/>
      <c r="NP39" s="22"/>
      <c r="NQ39" s="22"/>
      <c r="NR39" s="22"/>
      <c r="NS39" s="22"/>
      <c r="NT39" s="22"/>
      <c r="NU39" s="22"/>
      <c r="NV39" s="22"/>
      <c r="NW39" s="22"/>
      <c r="NX39" s="22"/>
      <c r="NY39" s="22"/>
      <c r="NZ39" s="22"/>
      <c r="OA39" s="22"/>
      <c r="OB39" s="22"/>
      <c r="OC39" s="22"/>
      <c r="OD39" s="22"/>
      <c r="OE39" s="22"/>
      <c r="OF39" s="22"/>
      <c r="OG39" s="22"/>
      <c r="OH39" s="22"/>
      <c r="OI39" s="22"/>
      <c r="OJ39" s="22"/>
      <c r="OK39" s="22"/>
      <c r="OL39" s="22"/>
      <c r="OM39" s="22"/>
      <c r="ON39" s="22"/>
      <c r="OO39" s="22"/>
      <c r="OP39" s="22"/>
      <c r="OQ39" s="22"/>
      <c r="OR39" s="22"/>
      <c r="OS39" s="22"/>
      <c r="OT39" s="22"/>
      <c r="OU39" s="22"/>
      <c r="OV39" s="22"/>
      <c r="OW39" s="22"/>
      <c r="OX39" s="22"/>
      <c r="OY39" s="22"/>
      <c r="OZ39" s="22"/>
      <c r="PA39" s="22"/>
      <c r="PB39" s="22"/>
      <c r="PC39" s="22"/>
      <c r="PD39" s="22"/>
      <c r="PE39" s="22"/>
      <c r="PF39" s="22"/>
      <c r="PG39" s="22"/>
      <c r="PH39" s="22"/>
      <c r="PI39" s="22"/>
      <c r="PJ39" s="22"/>
      <c r="PK39" s="22"/>
      <c r="PL39" s="22"/>
      <c r="PM39" s="22"/>
      <c r="PN39" s="22"/>
      <c r="PO39" s="22"/>
      <c r="PP39" s="22"/>
      <c r="PQ39" s="22"/>
      <c r="PR39" s="22"/>
      <c r="PS39" s="22"/>
      <c r="PT39" s="22"/>
      <c r="PU39" s="22"/>
      <c r="PV39" s="22"/>
      <c r="PW39" s="22"/>
      <c r="PX39" s="22"/>
      <c r="PY39" s="22"/>
      <c r="PZ39" s="22"/>
      <c r="QA39" s="22"/>
      <c r="QB39" s="22"/>
      <c r="QC39" s="22"/>
      <c r="QD39" s="22"/>
      <c r="QE39" s="22"/>
      <c r="QF39" s="22"/>
      <c r="QG39" s="22"/>
      <c r="QH39" s="22"/>
      <c r="QI39" s="22"/>
      <c r="QJ39" s="22"/>
      <c r="QK39" s="22"/>
      <c r="QL39" s="22"/>
      <c r="QM39" s="22"/>
      <c r="QN39" s="22"/>
      <c r="QO39" s="22"/>
      <c r="QP39" s="22"/>
      <c r="QQ39" s="22"/>
      <c r="QR39" s="22"/>
      <c r="QS39" s="22"/>
      <c r="QT39" s="22"/>
      <c r="QU39" s="22"/>
      <c r="QV39" s="22"/>
      <c r="QW39" s="22"/>
      <c r="QX39" s="22"/>
      <c r="QY39" s="22"/>
      <c r="QZ39" s="22"/>
      <c r="RA39" s="22"/>
      <c r="RB39" s="22"/>
      <c r="RC39" s="22"/>
      <c r="RD39" s="22"/>
      <c r="RE39" s="22"/>
      <c r="RF39" s="22"/>
      <c r="RG39" s="22"/>
      <c r="RH39" s="22"/>
      <c r="RI39" s="22"/>
      <c r="RJ39" s="22"/>
      <c r="RK39" s="22"/>
      <c r="RL39" s="22"/>
      <c r="RM39" s="22"/>
      <c r="RN39" s="22"/>
      <c r="RO39" s="22"/>
      <c r="RP39" s="22"/>
      <c r="RQ39" s="22"/>
      <c r="RR39" s="22"/>
      <c r="RS39" s="22"/>
      <c r="RT39" s="22"/>
      <c r="RU39" s="22"/>
      <c r="RV39" s="22"/>
      <c r="RW39" s="22"/>
      <c r="RX39" s="22"/>
      <c r="RY39" s="22"/>
      <c r="RZ39" s="22"/>
      <c r="SA39" s="22"/>
      <c r="SB39" s="22"/>
      <c r="SC39" s="22"/>
      <c r="SD39" s="22"/>
      <c r="SE39" s="22"/>
      <c r="SF39" s="22"/>
      <c r="SG39" s="22"/>
      <c r="SH39" s="22"/>
      <c r="SI39" s="22"/>
      <c r="SJ39" s="22"/>
      <c r="SK39" s="22"/>
      <c r="SL39" s="22"/>
      <c r="SM39" s="22"/>
      <c r="SN39" s="22"/>
      <c r="SO39" s="22"/>
      <c r="SP39" s="22"/>
      <c r="SQ39" s="22"/>
      <c r="SR39" s="22"/>
      <c r="SS39" s="22"/>
      <c r="ST39" s="22"/>
      <c r="SU39" s="22"/>
      <c r="SV39" s="22"/>
      <c r="SW39" s="22"/>
      <c r="SX39" s="22"/>
      <c r="SY39" s="22"/>
      <c r="SZ39" s="22"/>
      <c r="TA39" s="22"/>
      <c r="TB39" s="22"/>
      <c r="TC39" s="22"/>
      <c r="TD39" s="22"/>
      <c r="TE39" s="22"/>
      <c r="TF39" s="22"/>
      <c r="TG39" s="22"/>
      <c r="TH39" s="22"/>
      <c r="TI39" s="22"/>
      <c r="TJ39" s="22"/>
      <c r="TK39" s="22"/>
      <c r="TL39" s="22"/>
      <c r="TM39" s="22"/>
      <c r="TN39" s="22"/>
      <c r="TO39" s="22"/>
      <c r="TP39" s="22"/>
      <c r="TQ39" s="22"/>
      <c r="TR39" s="22"/>
      <c r="TS39" s="22"/>
      <c r="TT39" s="22"/>
      <c r="TU39" s="22"/>
      <c r="TV39" s="22"/>
      <c r="TW39" s="22"/>
      <c r="TX39" s="22"/>
      <c r="TY39" s="22"/>
      <c r="TZ39" s="22"/>
      <c r="UA39" s="22"/>
      <c r="UB39" s="22"/>
      <c r="UC39" s="22"/>
      <c r="UD39" s="22"/>
      <c r="UE39" s="22"/>
      <c r="UF39" s="22"/>
      <c r="UG39" s="22"/>
      <c r="UH39" s="22"/>
      <c r="UI39" s="22"/>
      <c r="UJ39" s="22"/>
      <c r="UK39" s="22"/>
      <c r="UL39" s="22"/>
      <c r="UM39" s="22"/>
      <c r="UN39" s="22"/>
      <c r="UO39" s="22"/>
      <c r="UP39" s="22"/>
      <c r="UQ39" s="22"/>
      <c r="UR39" s="22"/>
      <c r="US39" s="22"/>
      <c r="UT39" s="22"/>
      <c r="UU39" s="22"/>
      <c r="UV39" s="22"/>
      <c r="UW39" s="22"/>
      <c r="UX39" s="22"/>
      <c r="UY39" s="22"/>
      <c r="UZ39" s="22"/>
      <c r="VA39" s="22"/>
      <c r="VB39" s="22"/>
      <c r="VC39" s="22"/>
      <c r="VD39" s="22"/>
      <c r="VE39" s="22"/>
      <c r="VF39" s="22"/>
      <c r="VG39" s="22"/>
      <c r="VH39" s="22"/>
      <c r="VI39" s="22"/>
      <c r="VJ39" s="22"/>
      <c r="VK39" s="22"/>
      <c r="VL39" s="22"/>
      <c r="VM39" s="22"/>
      <c r="VN39" s="22"/>
      <c r="VO39" s="22"/>
      <c r="VP39" s="22"/>
      <c r="VQ39" s="22"/>
      <c r="VR39" s="22"/>
      <c r="VS39" s="22"/>
      <c r="VT39" s="22"/>
      <c r="VU39" s="22"/>
      <c r="VV39" s="22"/>
      <c r="VW39" s="22"/>
      <c r="VX39" s="22"/>
      <c r="VY39" s="22"/>
      <c r="VZ39" s="22"/>
      <c r="WA39" s="22"/>
      <c r="WB39" s="22"/>
      <c r="WC39" s="22"/>
      <c r="WD39" s="22"/>
      <c r="WE39" s="22"/>
      <c r="WF39" s="22"/>
      <c r="WG39" s="22"/>
      <c r="WH39" s="22"/>
      <c r="WI39" s="22"/>
      <c r="WJ39" s="22"/>
      <c r="WK39" s="22"/>
      <c r="WL39" s="22"/>
      <c r="WM39" s="22"/>
      <c r="WN39" s="22"/>
      <c r="WO39" s="22"/>
      <c r="WP39" s="22"/>
      <c r="WQ39" s="22"/>
      <c r="WR39" s="22"/>
      <c r="WS39" s="22"/>
      <c r="WT39" s="22"/>
      <c r="WU39" s="22"/>
      <c r="WV39" s="22"/>
      <c r="WW39" s="22"/>
      <c r="WX39" s="22"/>
      <c r="WY39" s="22"/>
      <c r="WZ39" s="22"/>
      <c r="XA39" s="22"/>
      <c r="XB39" s="22"/>
      <c r="XC39" s="22"/>
      <c r="XD39" s="22"/>
      <c r="XE39" s="22"/>
      <c r="XF39" s="22"/>
      <c r="XG39" s="22"/>
      <c r="XH39" s="22"/>
      <c r="XI39" s="22"/>
      <c r="XJ39" s="22"/>
      <c r="XK39" s="22"/>
      <c r="XL39" s="22"/>
      <c r="XM39" s="22"/>
      <c r="XN39" s="22"/>
      <c r="XO39" s="22"/>
      <c r="XP39" s="22"/>
      <c r="XQ39" s="22"/>
      <c r="XR39" s="22"/>
      <c r="XS39" s="22"/>
      <c r="XT39" s="22"/>
      <c r="XU39" s="22"/>
      <c r="XV39" s="22"/>
      <c r="XW39" s="22"/>
      <c r="XX39" s="22"/>
      <c r="XY39" s="22"/>
      <c r="XZ39" s="22"/>
      <c r="YA39" s="22"/>
      <c r="YB39" s="22"/>
      <c r="YC39" s="22"/>
      <c r="YD39" s="22"/>
      <c r="YE39" s="22"/>
      <c r="YF39" s="22"/>
      <c r="YG39" s="22"/>
      <c r="YH39" s="22"/>
      <c r="YI39" s="22"/>
      <c r="YJ39" s="22"/>
      <c r="YK39" s="22"/>
      <c r="YL39" s="22"/>
      <c r="YM39" s="22"/>
      <c r="YN39" s="22"/>
      <c r="YO39" s="22"/>
      <c r="YP39" s="22"/>
      <c r="YQ39" s="22"/>
      <c r="YR39" s="22"/>
      <c r="YS39" s="22"/>
      <c r="YT39" s="22"/>
      <c r="YU39" s="22"/>
      <c r="YV39" s="22"/>
      <c r="YW39" s="22"/>
      <c r="YX39" s="22"/>
      <c r="YY39" s="22"/>
      <c r="YZ39" s="22"/>
      <c r="ZA39" s="22"/>
      <c r="ZB39" s="22"/>
      <c r="ZC39" s="22"/>
      <c r="ZD39" s="22"/>
      <c r="ZE39" s="22"/>
      <c r="ZF39" s="22"/>
      <c r="ZG39" s="22"/>
      <c r="ZH39" s="22"/>
      <c r="ZI39" s="22"/>
      <c r="ZJ39" s="22"/>
      <c r="ZK39" s="22"/>
      <c r="ZL39" s="22"/>
      <c r="ZM39" s="22"/>
      <c r="ZN39" s="22"/>
      <c r="ZO39" s="22"/>
      <c r="ZP39" s="22"/>
      <c r="ZQ39" s="22"/>
      <c r="ZR39" s="22"/>
      <c r="ZS39" s="22"/>
      <c r="ZT39" s="22"/>
      <c r="ZU39" s="22"/>
      <c r="ZV39" s="22"/>
      <c r="ZW39" s="22"/>
      <c r="ZX39" s="22"/>
      <c r="ZY39" s="22"/>
      <c r="ZZ39" s="22"/>
      <c r="AAA39" s="22"/>
      <c r="AAB39" s="22"/>
      <c r="AAC39" s="22"/>
      <c r="AAD39" s="22"/>
      <c r="AAE39" s="22"/>
      <c r="AAF39" s="22"/>
    </row>
    <row r="40" spans="1:708" ht="47.25" customHeight="1">
      <c r="A40" s="22"/>
      <c r="B40" s="23" t="s">
        <v>72</v>
      </c>
      <c r="C40" s="23">
        <v>6</v>
      </c>
      <c r="D40" s="22"/>
      <c r="E40" s="22" t="s">
        <v>86</v>
      </c>
      <c r="F40" s="22" t="s">
        <v>141</v>
      </c>
      <c r="G40" s="24">
        <v>5276.75</v>
      </c>
      <c r="H40" s="25">
        <v>2507</v>
      </c>
      <c r="I40" s="26">
        <f t="shared" si="0"/>
        <v>0.47510304638271661</v>
      </c>
      <c r="J40" s="24">
        <v>757.22199999999998</v>
      </c>
      <c r="K40" s="27">
        <v>359.75799999999998</v>
      </c>
      <c r="L40" s="28">
        <f t="shared" si="1"/>
        <v>0.14350139609094534</v>
      </c>
      <c r="M40" s="23">
        <v>2</v>
      </c>
      <c r="N40" s="29"/>
      <c r="O40" s="30">
        <v>0.16207455429497569</v>
      </c>
      <c r="P40" s="23">
        <v>1</v>
      </c>
      <c r="Q40" s="23">
        <v>262</v>
      </c>
      <c r="R40" s="23">
        <v>98</v>
      </c>
      <c r="S40" s="31">
        <f t="shared" si="13"/>
        <v>0.37404580152671757</v>
      </c>
      <c r="T40" s="23">
        <v>4</v>
      </c>
      <c r="U40" s="23">
        <v>691</v>
      </c>
      <c r="V40" s="32">
        <f t="shared" si="14"/>
        <v>0.27562824092540883</v>
      </c>
      <c r="W40" s="23">
        <v>3</v>
      </c>
      <c r="X40" s="22">
        <v>163</v>
      </c>
      <c r="Y40" s="34">
        <f t="shared" si="15"/>
        <v>6.5017949740725972E-2</v>
      </c>
      <c r="Z40" s="23">
        <v>2</v>
      </c>
      <c r="AA40" s="35">
        <v>7</v>
      </c>
      <c r="AB40" s="36">
        <f t="shared" si="16"/>
        <v>2.7921818907060232E-3</v>
      </c>
      <c r="AC40" s="23">
        <v>1</v>
      </c>
      <c r="AD40" s="37">
        <v>0.45</v>
      </c>
      <c r="AE40" s="23">
        <v>4</v>
      </c>
      <c r="AF40" s="38">
        <v>5.0000000000000001E-3</v>
      </c>
      <c r="AG40" s="23">
        <v>1</v>
      </c>
      <c r="AH40" s="23">
        <f t="shared" si="8"/>
        <v>2.2857142857142856</v>
      </c>
      <c r="AI40" s="22"/>
      <c r="AJ40" s="22">
        <f t="shared" si="17"/>
        <v>2.1428571428571428</v>
      </c>
      <c r="AK40" s="29" t="str">
        <f t="shared" si="9"/>
        <v>MEDIUM HIGH</v>
      </c>
      <c r="AL40" s="40" t="s">
        <v>75</v>
      </c>
      <c r="AM40" s="41">
        <v>2</v>
      </c>
      <c r="AN40" s="42" t="s">
        <v>76</v>
      </c>
      <c r="AO40" s="43">
        <v>2</v>
      </c>
      <c r="AP40" s="40" t="s">
        <v>122</v>
      </c>
      <c r="AQ40" s="43">
        <v>3</v>
      </c>
      <c r="AR40" s="40" t="s">
        <v>78</v>
      </c>
      <c r="AS40" s="41">
        <v>3</v>
      </c>
      <c r="AT40" s="40" t="s">
        <v>79</v>
      </c>
      <c r="AU40" s="41">
        <v>4</v>
      </c>
      <c r="AV40" s="44" t="s">
        <v>80</v>
      </c>
      <c r="AW40" s="45">
        <v>4</v>
      </c>
      <c r="AX40" s="22">
        <f t="shared" si="10"/>
        <v>3</v>
      </c>
      <c r="AY40" s="22"/>
      <c r="AZ40" s="46">
        <f t="shared" si="6"/>
        <v>0.7142857142857143</v>
      </c>
      <c r="BA40" s="22" t="str">
        <f t="shared" si="11"/>
        <v>MEDIUM HIGH</v>
      </c>
      <c r="BB40" s="22">
        <v>2</v>
      </c>
      <c r="BC40" s="22">
        <f t="shared" si="18"/>
        <v>12</v>
      </c>
      <c r="BD40" s="29" t="str">
        <f t="shared" si="12"/>
        <v>LOW RISK</v>
      </c>
      <c r="BE40" s="47"/>
      <c r="BF40" s="47"/>
      <c r="BG40" s="47"/>
      <c r="BH40" s="47"/>
      <c r="BI40" s="47"/>
      <c r="BJ40" s="47"/>
      <c r="BK40" s="47"/>
      <c r="BL40" s="47"/>
      <c r="BM40" s="47"/>
      <c r="BN40" s="47"/>
      <c r="BO40" s="47"/>
      <c r="BP40" s="47"/>
      <c r="BQ40" s="47"/>
      <c r="BR40" s="48"/>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c r="IW40" s="22"/>
      <c r="IX40" s="22"/>
      <c r="IY40" s="22"/>
      <c r="IZ40" s="22"/>
      <c r="JA40" s="22"/>
      <c r="JB40" s="22"/>
      <c r="JC40" s="22"/>
      <c r="JD40" s="22"/>
      <c r="JE40" s="22"/>
      <c r="JF40" s="22"/>
      <c r="JG40" s="22"/>
      <c r="JH40" s="22"/>
      <c r="JI40" s="22"/>
      <c r="JJ40" s="22"/>
      <c r="JK40" s="22"/>
      <c r="JL40" s="22"/>
      <c r="JM40" s="22"/>
      <c r="JN40" s="22"/>
      <c r="JO40" s="22"/>
      <c r="JP40" s="22"/>
      <c r="JQ40" s="2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22"/>
      <c r="NI40" s="22"/>
      <c r="NJ40" s="22"/>
      <c r="NK40" s="22"/>
      <c r="NL40" s="22"/>
      <c r="NM40" s="22"/>
      <c r="NN40" s="22"/>
      <c r="NO40" s="22"/>
      <c r="NP40" s="22"/>
      <c r="NQ40" s="22"/>
      <c r="NR40" s="22"/>
      <c r="NS40" s="22"/>
      <c r="NT40" s="22"/>
      <c r="NU40" s="22"/>
      <c r="NV40" s="22"/>
      <c r="NW40" s="22"/>
      <c r="NX40" s="22"/>
      <c r="NY40" s="22"/>
      <c r="NZ40" s="22"/>
      <c r="OA40" s="22"/>
      <c r="OB40" s="22"/>
      <c r="OC40" s="22"/>
      <c r="OD40" s="22"/>
      <c r="OE40" s="22"/>
      <c r="OF40" s="22"/>
      <c r="OG40" s="22"/>
      <c r="OH40" s="22"/>
      <c r="OI40" s="22"/>
      <c r="OJ40" s="22"/>
      <c r="OK40" s="22"/>
      <c r="OL40" s="22"/>
      <c r="OM40" s="22"/>
      <c r="ON40" s="22"/>
      <c r="OO40" s="22"/>
      <c r="OP40" s="22"/>
      <c r="OQ40" s="22"/>
      <c r="OR40" s="22"/>
      <c r="OS40" s="22"/>
      <c r="OT40" s="22"/>
      <c r="OU40" s="22"/>
      <c r="OV40" s="22"/>
      <c r="OW40" s="22"/>
      <c r="OX40" s="22"/>
      <c r="OY40" s="22"/>
      <c r="OZ40" s="22"/>
      <c r="PA40" s="22"/>
      <c r="PB40" s="22"/>
      <c r="PC40" s="22"/>
      <c r="PD40" s="22"/>
      <c r="PE40" s="22"/>
      <c r="PF40" s="22"/>
      <c r="PG40" s="22"/>
      <c r="PH40" s="22"/>
      <c r="PI40" s="22"/>
      <c r="PJ40" s="22"/>
      <c r="PK40" s="22"/>
      <c r="PL40" s="22"/>
      <c r="PM40" s="22"/>
      <c r="PN40" s="22"/>
      <c r="PO40" s="22"/>
      <c r="PP40" s="22"/>
      <c r="PQ40" s="22"/>
      <c r="PR40" s="22"/>
      <c r="PS40" s="22"/>
      <c r="PT40" s="22"/>
      <c r="PU40" s="22"/>
      <c r="PV40" s="22"/>
      <c r="PW40" s="22"/>
      <c r="PX40" s="22"/>
      <c r="PY40" s="22"/>
      <c r="PZ40" s="22"/>
      <c r="QA40" s="22"/>
      <c r="QB40" s="22"/>
      <c r="QC40" s="22"/>
      <c r="QD40" s="22"/>
      <c r="QE40" s="22"/>
      <c r="QF40" s="22"/>
      <c r="QG40" s="22"/>
      <c r="QH40" s="22"/>
      <c r="QI40" s="22"/>
      <c r="QJ40" s="22"/>
      <c r="QK40" s="22"/>
      <c r="QL40" s="22"/>
      <c r="QM40" s="22"/>
      <c r="QN40" s="22"/>
      <c r="QO40" s="22"/>
      <c r="QP40" s="22"/>
      <c r="QQ40" s="22"/>
      <c r="QR40" s="22"/>
      <c r="QS40" s="22"/>
      <c r="QT40" s="22"/>
      <c r="QU40" s="22"/>
      <c r="QV40" s="22"/>
      <c r="QW40" s="22"/>
      <c r="QX40" s="22"/>
      <c r="QY40" s="22"/>
      <c r="QZ40" s="22"/>
      <c r="RA40" s="22"/>
      <c r="RB40" s="22"/>
      <c r="RC40" s="22"/>
      <c r="RD40" s="22"/>
      <c r="RE40" s="22"/>
      <c r="RF40" s="22"/>
      <c r="RG40" s="22"/>
      <c r="RH40" s="22"/>
      <c r="RI40" s="22"/>
      <c r="RJ40" s="22"/>
      <c r="RK40" s="22"/>
      <c r="RL40" s="22"/>
      <c r="RM40" s="22"/>
      <c r="RN40" s="22"/>
      <c r="RO40" s="22"/>
      <c r="RP40" s="22"/>
      <c r="RQ40" s="22"/>
      <c r="RR40" s="22"/>
      <c r="RS40" s="22"/>
      <c r="RT40" s="22"/>
      <c r="RU40" s="22"/>
      <c r="RV40" s="22"/>
      <c r="RW40" s="22"/>
      <c r="RX40" s="22"/>
      <c r="RY40" s="22"/>
      <c r="RZ40" s="22"/>
      <c r="SA40" s="22"/>
      <c r="SB40" s="22"/>
      <c r="SC40" s="22"/>
      <c r="SD40" s="22"/>
      <c r="SE40" s="22"/>
      <c r="SF40" s="22"/>
      <c r="SG40" s="22"/>
      <c r="SH40" s="22"/>
      <c r="SI40" s="22"/>
      <c r="SJ40" s="22"/>
      <c r="SK40" s="22"/>
      <c r="SL40" s="22"/>
      <c r="SM40" s="22"/>
      <c r="SN40" s="22"/>
      <c r="SO40" s="22"/>
      <c r="SP40" s="22"/>
      <c r="SQ40" s="22"/>
      <c r="SR40" s="22"/>
      <c r="SS40" s="22"/>
      <c r="ST40" s="22"/>
      <c r="SU40" s="22"/>
      <c r="SV40" s="22"/>
      <c r="SW40" s="22"/>
      <c r="SX40" s="22"/>
      <c r="SY40" s="22"/>
      <c r="SZ40" s="22"/>
      <c r="TA40" s="22"/>
      <c r="TB40" s="22"/>
      <c r="TC40" s="22"/>
      <c r="TD40" s="22"/>
      <c r="TE40" s="22"/>
      <c r="TF40" s="22"/>
      <c r="TG40" s="22"/>
      <c r="TH40" s="22"/>
      <c r="TI40" s="22"/>
      <c r="TJ40" s="22"/>
      <c r="TK40" s="22"/>
      <c r="TL40" s="22"/>
      <c r="TM40" s="22"/>
      <c r="TN40" s="22"/>
      <c r="TO40" s="22"/>
      <c r="TP40" s="22"/>
      <c r="TQ40" s="22"/>
      <c r="TR40" s="22"/>
      <c r="TS40" s="22"/>
      <c r="TT40" s="22"/>
      <c r="TU40" s="22"/>
      <c r="TV40" s="22"/>
      <c r="TW40" s="22"/>
      <c r="TX40" s="22"/>
      <c r="TY40" s="22"/>
      <c r="TZ40" s="22"/>
      <c r="UA40" s="22"/>
      <c r="UB40" s="22"/>
      <c r="UC40" s="22"/>
      <c r="UD40" s="22"/>
      <c r="UE40" s="22"/>
      <c r="UF40" s="22"/>
      <c r="UG40" s="22"/>
      <c r="UH40" s="22"/>
      <c r="UI40" s="22"/>
      <c r="UJ40" s="22"/>
      <c r="UK40" s="22"/>
      <c r="UL40" s="22"/>
      <c r="UM40" s="22"/>
      <c r="UN40" s="22"/>
      <c r="UO40" s="22"/>
      <c r="UP40" s="22"/>
      <c r="UQ40" s="22"/>
      <c r="UR40" s="22"/>
      <c r="US40" s="22"/>
      <c r="UT40" s="22"/>
      <c r="UU40" s="22"/>
      <c r="UV40" s="22"/>
      <c r="UW40" s="22"/>
      <c r="UX40" s="22"/>
      <c r="UY40" s="22"/>
      <c r="UZ40" s="22"/>
      <c r="VA40" s="22"/>
      <c r="VB40" s="22"/>
      <c r="VC40" s="22"/>
      <c r="VD40" s="22"/>
      <c r="VE40" s="22"/>
      <c r="VF40" s="22"/>
      <c r="VG40" s="22"/>
      <c r="VH40" s="22"/>
      <c r="VI40" s="22"/>
      <c r="VJ40" s="22"/>
      <c r="VK40" s="22"/>
      <c r="VL40" s="22"/>
      <c r="VM40" s="22"/>
      <c r="VN40" s="22"/>
      <c r="VO40" s="22"/>
      <c r="VP40" s="22"/>
      <c r="VQ40" s="22"/>
      <c r="VR40" s="22"/>
      <c r="VS40" s="22"/>
      <c r="VT40" s="22"/>
      <c r="VU40" s="22"/>
      <c r="VV40" s="22"/>
      <c r="VW40" s="22"/>
      <c r="VX40" s="22"/>
      <c r="VY40" s="22"/>
      <c r="VZ40" s="22"/>
      <c r="WA40" s="22"/>
      <c r="WB40" s="22"/>
      <c r="WC40" s="22"/>
      <c r="WD40" s="22"/>
      <c r="WE40" s="22"/>
      <c r="WF40" s="22"/>
      <c r="WG40" s="22"/>
      <c r="WH40" s="22"/>
      <c r="WI40" s="22"/>
      <c r="WJ40" s="22"/>
      <c r="WK40" s="22"/>
      <c r="WL40" s="22"/>
      <c r="WM40" s="22"/>
      <c r="WN40" s="22"/>
      <c r="WO40" s="22"/>
      <c r="WP40" s="22"/>
      <c r="WQ40" s="22"/>
      <c r="WR40" s="22"/>
      <c r="WS40" s="22"/>
      <c r="WT40" s="22"/>
      <c r="WU40" s="22"/>
      <c r="WV40" s="22"/>
      <c r="WW40" s="22"/>
      <c r="WX40" s="22"/>
      <c r="WY40" s="22"/>
      <c r="WZ40" s="22"/>
      <c r="XA40" s="22"/>
      <c r="XB40" s="22"/>
      <c r="XC40" s="22"/>
      <c r="XD40" s="22"/>
      <c r="XE40" s="22"/>
      <c r="XF40" s="22"/>
      <c r="XG40" s="22"/>
      <c r="XH40" s="22"/>
      <c r="XI40" s="22"/>
      <c r="XJ40" s="22"/>
      <c r="XK40" s="22"/>
      <c r="XL40" s="22"/>
      <c r="XM40" s="22"/>
      <c r="XN40" s="22"/>
      <c r="XO40" s="22"/>
      <c r="XP40" s="22"/>
      <c r="XQ40" s="22"/>
      <c r="XR40" s="22"/>
      <c r="XS40" s="22"/>
      <c r="XT40" s="22"/>
      <c r="XU40" s="22"/>
      <c r="XV40" s="22"/>
      <c r="XW40" s="22"/>
      <c r="XX40" s="22"/>
      <c r="XY40" s="22"/>
      <c r="XZ40" s="22"/>
      <c r="YA40" s="22"/>
      <c r="YB40" s="22"/>
      <c r="YC40" s="22"/>
      <c r="YD40" s="22"/>
      <c r="YE40" s="22"/>
      <c r="YF40" s="22"/>
      <c r="YG40" s="22"/>
      <c r="YH40" s="22"/>
      <c r="YI40" s="22"/>
      <c r="YJ40" s="22"/>
      <c r="YK40" s="22"/>
      <c r="YL40" s="22"/>
      <c r="YM40" s="22"/>
      <c r="YN40" s="22"/>
      <c r="YO40" s="22"/>
      <c r="YP40" s="22"/>
      <c r="YQ40" s="22"/>
      <c r="YR40" s="22"/>
      <c r="YS40" s="22"/>
      <c r="YT40" s="22"/>
      <c r="YU40" s="22"/>
      <c r="YV40" s="22"/>
      <c r="YW40" s="22"/>
      <c r="YX40" s="22"/>
      <c r="YY40" s="22"/>
      <c r="YZ40" s="22"/>
      <c r="ZA40" s="22"/>
      <c r="ZB40" s="22"/>
      <c r="ZC40" s="22"/>
      <c r="ZD40" s="22"/>
      <c r="ZE40" s="22"/>
      <c r="ZF40" s="22"/>
      <c r="ZG40" s="22"/>
      <c r="ZH40" s="22"/>
      <c r="ZI40" s="22"/>
      <c r="ZJ40" s="22"/>
      <c r="ZK40" s="22"/>
      <c r="ZL40" s="22"/>
      <c r="ZM40" s="22"/>
      <c r="ZN40" s="22"/>
      <c r="ZO40" s="22"/>
      <c r="ZP40" s="22"/>
      <c r="ZQ40" s="22"/>
      <c r="ZR40" s="22"/>
      <c r="ZS40" s="22"/>
      <c r="ZT40" s="22"/>
      <c r="ZU40" s="22"/>
      <c r="ZV40" s="22"/>
      <c r="ZW40" s="22"/>
      <c r="ZX40" s="22"/>
      <c r="ZY40" s="22"/>
      <c r="ZZ40" s="22"/>
      <c r="AAA40" s="22"/>
      <c r="AAB40" s="22"/>
      <c r="AAC40" s="22"/>
      <c r="AAD40" s="22"/>
      <c r="AAE40" s="22"/>
      <c r="AAF40" s="22"/>
    </row>
    <row r="41" spans="1:708" ht="47.25" customHeight="1">
      <c r="A41" s="22"/>
      <c r="B41" s="23" t="s">
        <v>72</v>
      </c>
      <c r="C41" s="23">
        <v>6</v>
      </c>
      <c r="D41" s="22"/>
      <c r="E41" s="22" t="s">
        <v>73</v>
      </c>
      <c r="F41" s="22" t="s">
        <v>142</v>
      </c>
      <c r="G41" s="24">
        <v>44.550600000000003</v>
      </c>
      <c r="H41" s="25">
        <v>4798</v>
      </c>
      <c r="I41" s="26">
        <f t="shared" si="0"/>
        <v>107.69776389094646</v>
      </c>
      <c r="J41" s="24">
        <v>44.550600000000003</v>
      </c>
      <c r="K41" s="27">
        <v>4798.01</v>
      </c>
      <c r="L41" s="28">
        <f t="shared" si="1"/>
        <v>1.0000020842017507</v>
      </c>
      <c r="M41" s="23">
        <v>5</v>
      </c>
      <c r="N41" s="29"/>
      <c r="O41" s="30">
        <v>1.3157894736842104</v>
      </c>
      <c r="P41" s="23">
        <v>1</v>
      </c>
      <c r="Q41" s="23">
        <v>332</v>
      </c>
      <c r="R41" s="23">
        <v>101</v>
      </c>
      <c r="S41" s="31">
        <f t="shared" si="13"/>
        <v>0.30421686746987953</v>
      </c>
      <c r="T41" s="23">
        <v>4</v>
      </c>
      <c r="U41" s="23">
        <v>941</v>
      </c>
      <c r="V41" s="32">
        <f t="shared" si="14"/>
        <v>0.19612338474364319</v>
      </c>
      <c r="W41" s="23">
        <v>3</v>
      </c>
      <c r="X41" s="22">
        <v>277</v>
      </c>
      <c r="Y41" s="34">
        <f t="shared" si="15"/>
        <v>5.7732388495206337E-2</v>
      </c>
      <c r="Z41" s="23">
        <v>2</v>
      </c>
      <c r="AA41" s="35">
        <v>40</v>
      </c>
      <c r="AB41" s="36">
        <f t="shared" si="16"/>
        <v>8.3368070029178828E-3</v>
      </c>
      <c r="AC41" s="23">
        <v>1</v>
      </c>
      <c r="AD41" s="37">
        <v>0.65</v>
      </c>
      <c r="AE41" s="23">
        <v>5</v>
      </c>
      <c r="AF41" s="38">
        <v>5.0000000000000001E-3</v>
      </c>
      <c r="AG41" s="23">
        <v>1</v>
      </c>
      <c r="AH41" s="23">
        <f t="shared" si="8"/>
        <v>2.4285714285714284</v>
      </c>
      <c r="AI41" s="22"/>
      <c r="AJ41" s="22">
        <f t="shared" si="17"/>
        <v>3.7142857142857144</v>
      </c>
      <c r="AK41" s="29" t="str">
        <f t="shared" si="9"/>
        <v>MEDIUM HIGH</v>
      </c>
      <c r="AL41" s="40" t="s">
        <v>75</v>
      </c>
      <c r="AM41" s="41">
        <v>2</v>
      </c>
      <c r="AN41" s="42" t="s">
        <v>76</v>
      </c>
      <c r="AO41" s="43">
        <v>2</v>
      </c>
      <c r="AP41" s="40" t="s">
        <v>143</v>
      </c>
      <c r="AQ41" s="43">
        <v>3</v>
      </c>
      <c r="AR41" s="40" t="s">
        <v>78</v>
      </c>
      <c r="AS41" s="41">
        <v>3</v>
      </c>
      <c r="AT41" s="40" t="s">
        <v>79</v>
      </c>
      <c r="AU41" s="41">
        <v>4</v>
      </c>
      <c r="AV41" s="44" t="s">
        <v>80</v>
      </c>
      <c r="AW41" s="45">
        <v>4</v>
      </c>
      <c r="AX41" s="22">
        <f t="shared" si="10"/>
        <v>3</v>
      </c>
      <c r="AY41" s="22"/>
      <c r="AZ41" s="46">
        <f t="shared" si="6"/>
        <v>1.2380952380952381</v>
      </c>
      <c r="BA41" s="22" t="str">
        <f t="shared" si="11"/>
        <v>MEDIUM HIGH</v>
      </c>
      <c r="BB41" s="22">
        <v>3</v>
      </c>
      <c r="BC41" s="22">
        <f t="shared" si="18"/>
        <v>18</v>
      </c>
      <c r="BD41" s="29" t="str">
        <f t="shared" si="12"/>
        <v>LOW RISK</v>
      </c>
      <c r="BE41" s="47"/>
      <c r="BF41" s="47"/>
      <c r="BG41" s="47"/>
      <c r="BH41" s="47"/>
      <c r="BI41" s="47"/>
      <c r="BJ41" s="47"/>
      <c r="BK41" s="47"/>
      <c r="BL41" s="47"/>
      <c r="BM41" s="47"/>
      <c r="BN41" s="47"/>
      <c r="BO41" s="47"/>
      <c r="BP41" s="47"/>
      <c r="BQ41" s="47"/>
      <c r="BR41" s="48"/>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2"/>
      <c r="IJ41" s="22"/>
      <c r="IK41" s="22"/>
      <c r="IL41" s="22"/>
      <c r="IM41" s="22"/>
      <c r="IN41" s="22"/>
      <c r="IO41" s="22"/>
      <c r="IP41" s="22"/>
      <c r="IQ41" s="22"/>
      <c r="IR41" s="22"/>
      <c r="IS41" s="22"/>
      <c r="IT41" s="22"/>
      <c r="IU41" s="22"/>
      <c r="IV41" s="22"/>
      <c r="IW41" s="22"/>
      <c r="IX41" s="22"/>
      <c r="IY41" s="22"/>
      <c r="IZ41" s="22"/>
      <c r="JA41" s="22"/>
      <c r="JB41" s="22"/>
      <c r="JC41" s="22"/>
      <c r="JD41" s="22"/>
      <c r="JE41" s="22"/>
      <c r="JF41" s="22"/>
      <c r="JG41" s="22"/>
      <c r="JH41" s="22"/>
      <c r="JI41" s="22"/>
      <c r="JJ41" s="22"/>
      <c r="JK41" s="22"/>
      <c r="JL41" s="22"/>
      <c r="JM41" s="22"/>
      <c r="JN41" s="22"/>
      <c r="JO41" s="22"/>
      <c r="JP41" s="22"/>
      <c r="JQ41" s="22"/>
      <c r="JR41" s="22"/>
      <c r="JS41" s="22"/>
      <c r="JT41" s="22"/>
      <c r="JU41" s="22"/>
      <c r="JV41" s="22"/>
      <c r="JW41" s="22"/>
      <c r="JX41" s="22"/>
      <c r="JY41" s="22"/>
      <c r="JZ41" s="22"/>
      <c r="KA41" s="22"/>
      <c r="KB41" s="22"/>
      <c r="KC41" s="22"/>
      <c r="KD41" s="22"/>
      <c r="KE41" s="22"/>
      <c r="KF41" s="22"/>
      <c r="KG41" s="22"/>
      <c r="KH41" s="22"/>
      <c r="KI41" s="22"/>
      <c r="KJ41" s="22"/>
      <c r="KK41" s="22"/>
      <c r="KL41" s="22"/>
      <c r="KM41" s="22"/>
      <c r="KN41" s="22"/>
      <c r="KO41" s="22"/>
      <c r="KP41" s="22"/>
      <c r="KQ41" s="22"/>
      <c r="KR41" s="22"/>
      <c r="KS41" s="22"/>
      <c r="KT41" s="22"/>
      <c r="KU41" s="22"/>
      <c r="KV41" s="22"/>
      <c r="KW41" s="22"/>
      <c r="KX41" s="22"/>
      <c r="KY41" s="22"/>
      <c r="KZ41" s="22"/>
      <c r="LA41" s="22"/>
      <c r="LB41" s="22"/>
      <c r="LC41" s="22"/>
      <c r="LD41" s="22"/>
      <c r="LE41" s="22"/>
      <c r="LF41" s="22"/>
      <c r="LG41" s="22"/>
      <c r="LH41" s="22"/>
      <c r="LI41" s="22"/>
      <c r="LJ41" s="22"/>
      <c r="LK41" s="22"/>
      <c r="LL41" s="22"/>
      <c r="LM41" s="22"/>
      <c r="LN41" s="22"/>
      <c r="LO41" s="22"/>
      <c r="LP41" s="22"/>
      <c r="LQ41" s="22"/>
      <c r="LR41" s="22"/>
      <c r="LS41" s="22"/>
      <c r="LT41" s="22"/>
      <c r="LU41" s="22"/>
      <c r="LV41" s="22"/>
      <c r="LW41" s="22"/>
      <c r="LX41" s="22"/>
      <c r="LY41" s="22"/>
      <c r="LZ41" s="22"/>
      <c r="MA41" s="22"/>
      <c r="MB41" s="22"/>
      <c r="MC41" s="22"/>
      <c r="MD41" s="22"/>
      <c r="ME41" s="22"/>
      <c r="MF41" s="22"/>
      <c r="MG41" s="22"/>
      <c r="MH41" s="22"/>
      <c r="MI41" s="22"/>
      <c r="MJ41" s="22"/>
      <c r="MK41" s="22"/>
      <c r="ML41" s="22"/>
      <c r="MM41" s="22"/>
      <c r="MN41" s="22"/>
      <c r="MO41" s="22"/>
      <c r="MP41" s="22"/>
      <c r="MQ41" s="22"/>
      <c r="MR41" s="22"/>
      <c r="MS41" s="22"/>
      <c r="MT41" s="22"/>
      <c r="MU41" s="22"/>
      <c r="MV41" s="22"/>
      <c r="MW41" s="22"/>
      <c r="MX41" s="22"/>
      <c r="MY41" s="22"/>
      <c r="MZ41" s="22"/>
      <c r="NA41" s="22"/>
      <c r="NB41" s="22"/>
      <c r="NC41" s="22"/>
      <c r="ND41" s="22"/>
      <c r="NE41" s="22"/>
      <c r="NF41" s="22"/>
      <c r="NG41" s="22"/>
      <c r="NH41" s="22"/>
      <c r="NI41" s="22"/>
      <c r="NJ41" s="22"/>
      <c r="NK41" s="22"/>
      <c r="NL41" s="22"/>
      <c r="NM41" s="22"/>
      <c r="NN41" s="22"/>
      <c r="NO41" s="22"/>
      <c r="NP41" s="22"/>
      <c r="NQ41" s="22"/>
      <c r="NR41" s="22"/>
      <c r="NS41" s="22"/>
      <c r="NT41" s="22"/>
      <c r="NU41" s="22"/>
      <c r="NV41" s="22"/>
      <c r="NW41" s="22"/>
      <c r="NX41" s="22"/>
      <c r="NY41" s="22"/>
      <c r="NZ41" s="22"/>
      <c r="OA41" s="22"/>
      <c r="OB41" s="22"/>
      <c r="OC41" s="22"/>
      <c r="OD41" s="22"/>
      <c r="OE41" s="22"/>
      <c r="OF41" s="22"/>
      <c r="OG41" s="22"/>
      <c r="OH41" s="22"/>
      <c r="OI41" s="22"/>
      <c r="OJ41" s="22"/>
      <c r="OK41" s="22"/>
      <c r="OL41" s="22"/>
      <c r="OM41" s="22"/>
      <c r="ON41" s="22"/>
      <c r="OO41" s="22"/>
      <c r="OP41" s="22"/>
      <c r="OQ41" s="22"/>
      <c r="OR41" s="22"/>
      <c r="OS41" s="22"/>
      <c r="OT41" s="22"/>
      <c r="OU41" s="22"/>
      <c r="OV41" s="22"/>
      <c r="OW41" s="22"/>
      <c r="OX41" s="22"/>
      <c r="OY41" s="22"/>
      <c r="OZ41" s="22"/>
      <c r="PA41" s="22"/>
      <c r="PB41" s="22"/>
      <c r="PC41" s="22"/>
      <c r="PD41" s="22"/>
      <c r="PE41" s="22"/>
      <c r="PF41" s="22"/>
      <c r="PG41" s="22"/>
      <c r="PH41" s="22"/>
      <c r="PI41" s="22"/>
      <c r="PJ41" s="22"/>
      <c r="PK41" s="22"/>
      <c r="PL41" s="22"/>
      <c r="PM41" s="22"/>
      <c r="PN41" s="22"/>
      <c r="PO41" s="22"/>
      <c r="PP41" s="22"/>
      <c r="PQ41" s="22"/>
      <c r="PR41" s="22"/>
      <c r="PS41" s="22"/>
      <c r="PT41" s="22"/>
      <c r="PU41" s="22"/>
      <c r="PV41" s="22"/>
      <c r="PW41" s="22"/>
      <c r="PX41" s="22"/>
      <c r="PY41" s="22"/>
      <c r="PZ41" s="22"/>
      <c r="QA41" s="22"/>
      <c r="QB41" s="22"/>
      <c r="QC41" s="22"/>
      <c r="QD41" s="22"/>
      <c r="QE41" s="22"/>
      <c r="QF41" s="22"/>
      <c r="QG41" s="22"/>
      <c r="QH41" s="22"/>
      <c r="QI41" s="22"/>
      <c r="QJ41" s="22"/>
      <c r="QK41" s="22"/>
      <c r="QL41" s="22"/>
      <c r="QM41" s="22"/>
      <c r="QN41" s="22"/>
      <c r="QO41" s="22"/>
      <c r="QP41" s="22"/>
      <c r="QQ41" s="22"/>
      <c r="QR41" s="22"/>
      <c r="QS41" s="22"/>
      <c r="QT41" s="22"/>
      <c r="QU41" s="22"/>
      <c r="QV41" s="22"/>
      <c r="QW41" s="22"/>
      <c r="QX41" s="22"/>
      <c r="QY41" s="22"/>
      <c r="QZ41" s="22"/>
      <c r="RA41" s="22"/>
      <c r="RB41" s="22"/>
      <c r="RC41" s="22"/>
      <c r="RD41" s="22"/>
      <c r="RE41" s="22"/>
      <c r="RF41" s="22"/>
      <c r="RG41" s="22"/>
      <c r="RH41" s="22"/>
      <c r="RI41" s="22"/>
      <c r="RJ41" s="22"/>
      <c r="RK41" s="22"/>
      <c r="RL41" s="22"/>
      <c r="RM41" s="22"/>
      <c r="RN41" s="22"/>
      <c r="RO41" s="22"/>
      <c r="RP41" s="22"/>
      <c r="RQ41" s="22"/>
      <c r="RR41" s="22"/>
      <c r="RS41" s="22"/>
      <c r="RT41" s="22"/>
      <c r="RU41" s="22"/>
      <c r="RV41" s="22"/>
      <c r="RW41" s="22"/>
      <c r="RX41" s="22"/>
      <c r="RY41" s="22"/>
      <c r="RZ41" s="22"/>
      <c r="SA41" s="22"/>
      <c r="SB41" s="22"/>
      <c r="SC41" s="22"/>
      <c r="SD41" s="22"/>
      <c r="SE41" s="22"/>
      <c r="SF41" s="22"/>
      <c r="SG41" s="22"/>
      <c r="SH41" s="22"/>
      <c r="SI41" s="22"/>
      <c r="SJ41" s="22"/>
      <c r="SK41" s="22"/>
      <c r="SL41" s="22"/>
      <c r="SM41" s="22"/>
      <c r="SN41" s="22"/>
      <c r="SO41" s="22"/>
      <c r="SP41" s="22"/>
      <c r="SQ41" s="22"/>
      <c r="SR41" s="22"/>
      <c r="SS41" s="22"/>
      <c r="ST41" s="22"/>
      <c r="SU41" s="22"/>
      <c r="SV41" s="22"/>
      <c r="SW41" s="22"/>
      <c r="SX41" s="22"/>
      <c r="SY41" s="22"/>
      <c r="SZ41" s="22"/>
      <c r="TA41" s="22"/>
      <c r="TB41" s="22"/>
      <c r="TC41" s="22"/>
      <c r="TD41" s="22"/>
      <c r="TE41" s="22"/>
      <c r="TF41" s="22"/>
      <c r="TG41" s="22"/>
      <c r="TH41" s="22"/>
      <c r="TI41" s="22"/>
      <c r="TJ41" s="22"/>
      <c r="TK41" s="22"/>
      <c r="TL41" s="22"/>
      <c r="TM41" s="22"/>
      <c r="TN41" s="22"/>
      <c r="TO41" s="22"/>
      <c r="TP41" s="22"/>
      <c r="TQ41" s="22"/>
      <c r="TR41" s="22"/>
      <c r="TS41" s="22"/>
      <c r="TT41" s="22"/>
      <c r="TU41" s="22"/>
      <c r="TV41" s="22"/>
      <c r="TW41" s="22"/>
      <c r="TX41" s="22"/>
      <c r="TY41" s="22"/>
      <c r="TZ41" s="22"/>
      <c r="UA41" s="22"/>
      <c r="UB41" s="22"/>
      <c r="UC41" s="22"/>
      <c r="UD41" s="22"/>
      <c r="UE41" s="22"/>
      <c r="UF41" s="22"/>
      <c r="UG41" s="22"/>
      <c r="UH41" s="22"/>
      <c r="UI41" s="22"/>
      <c r="UJ41" s="22"/>
      <c r="UK41" s="22"/>
      <c r="UL41" s="22"/>
      <c r="UM41" s="22"/>
      <c r="UN41" s="22"/>
      <c r="UO41" s="22"/>
      <c r="UP41" s="22"/>
      <c r="UQ41" s="22"/>
      <c r="UR41" s="22"/>
      <c r="US41" s="22"/>
      <c r="UT41" s="22"/>
      <c r="UU41" s="22"/>
      <c r="UV41" s="22"/>
      <c r="UW41" s="22"/>
      <c r="UX41" s="22"/>
      <c r="UY41" s="22"/>
      <c r="UZ41" s="22"/>
      <c r="VA41" s="22"/>
      <c r="VB41" s="22"/>
      <c r="VC41" s="22"/>
      <c r="VD41" s="22"/>
      <c r="VE41" s="22"/>
      <c r="VF41" s="22"/>
      <c r="VG41" s="22"/>
      <c r="VH41" s="22"/>
      <c r="VI41" s="22"/>
      <c r="VJ41" s="22"/>
      <c r="VK41" s="22"/>
      <c r="VL41" s="22"/>
      <c r="VM41" s="22"/>
      <c r="VN41" s="22"/>
      <c r="VO41" s="22"/>
      <c r="VP41" s="22"/>
      <c r="VQ41" s="22"/>
      <c r="VR41" s="22"/>
      <c r="VS41" s="22"/>
      <c r="VT41" s="22"/>
      <c r="VU41" s="22"/>
      <c r="VV41" s="22"/>
      <c r="VW41" s="22"/>
      <c r="VX41" s="22"/>
      <c r="VY41" s="22"/>
      <c r="VZ41" s="22"/>
      <c r="WA41" s="22"/>
      <c r="WB41" s="22"/>
      <c r="WC41" s="22"/>
      <c r="WD41" s="22"/>
      <c r="WE41" s="22"/>
      <c r="WF41" s="22"/>
      <c r="WG41" s="22"/>
      <c r="WH41" s="22"/>
      <c r="WI41" s="22"/>
      <c r="WJ41" s="22"/>
      <c r="WK41" s="22"/>
      <c r="WL41" s="22"/>
      <c r="WM41" s="22"/>
      <c r="WN41" s="22"/>
      <c r="WO41" s="22"/>
      <c r="WP41" s="22"/>
      <c r="WQ41" s="22"/>
      <c r="WR41" s="22"/>
      <c r="WS41" s="22"/>
      <c r="WT41" s="22"/>
      <c r="WU41" s="22"/>
      <c r="WV41" s="22"/>
      <c r="WW41" s="22"/>
      <c r="WX41" s="22"/>
      <c r="WY41" s="22"/>
      <c r="WZ41" s="22"/>
      <c r="XA41" s="22"/>
      <c r="XB41" s="22"/>
      <c r="XC41" s="22"/>
      <c r="XD41" s="22"/>
      <c r="XE41" s="22"/>
      <c r="XF41" s="22"/>
      <c r="XG41" s="22"/>
      <c r="XH41" s="22"/>
      <c r="XI41" s="22"/>
      <c r="XJ41" s="22"/>
      <c r="XK41" s="22"/>
      <c r="XL41" s="22"/>
      <c r="XM41" s="22"/>
      <c r="XN41" s="22"/>
      <c r="XO41" s="22"/>
      <c r="XP41" s="22"/>
      <c r="XQ41" s="22"/>
      <c r="XR41" s="22"/>
      <c r="XS41" s="22"/>
      <c r="XT41" s="22"/>
      <c r="XU41" s="22"/>
      <c r="XV41" s="22"/>
      <c r="XW41" s="22"/>
      <c r="XX41" s="22"/>
      <c r="XY41" s="22"/>
      <c r="XZ41" s="22"/>
      <c r="YA41" s="22"/>
      <c r="YB41" s="22"/>
      <c r="YC41" s="22"/>
      <c r="YD41" s="22"/>
      <c r="YE41" s="22"/>
      <c r="YF41" s="22"/>
      <c r="YG41" s="22"/>
      <c r="YH41" s="22"/>
      <c r="YI41" s="22"/>
      <c r="YJ41" s="22"/>
      <c r="YK41" s="22"/>
      <c r="YL41" s="22"/>
      <c r="YM41" s="22"/>
      <c r="YN41" s="22"/>
      <c r="YO41" s="22"/>
      <c r="YP41" s="22"/>
      <c r="YQ41" s="22"/>
      <c r="YR41" s="22"/>
      <c r="YS41" s="22"/>
      <c r="YT41" s="22"/>
      <c r="YU41" s="22"/>
      <c r="YV41" s="22"/>
      <c r="YW41" s="22"/>
      <c r="YX41" s="22"/>
      <c r="YY41" s="22"/>
      <c r="YZ41" s="22"/>
      <c r="ZA41" s="22"/>
      <c r="ZB41" s="22"/>
      <c r="ZC41" s="22"/>
      <c r="ZD41" s="22"/>
      <c r="ZE41" s="22"/>
      <c r="ZF41" s="22"/>
      <c r="ZG41" s="22"/>
      <c r="ZH41" s="22"/>
      <c r="ZI41" s="22"/>
      <c r="ZJ41" s="22"/>
      <c r="ZK41" s="22"/>
      <c r="ZL41" s="22"/>
      <c r="ZM41" s="22"/>
      <c r="ZN41" s="22"/>
      <c r="ZO41" s="22"/>
      <c r="ZP41" s="22"/>
      <c r="ZQ41" s="22"/>
      <c r="ZR41" s="22"/>
      <c r="ZS41" s="22"/>
      <c r="ZT41" s="22"/>
      <c r="ZU41" s="22"/>
      <c r="ZV41" s="22"/>
      <c r="ZW41" s="22"/>
      <c r="ZX41" s="22"/>
      <c r="ZY41" s="22"/>
      <c r="ZZ41" s="22"/>
      <c r="AAA41" s="22"/>
      <c r="AAB41" s="22"/>
      <c r="AAC41" s="22"/>
      <c r="AAD41" s="22"/>
      <c r="AAE41" s="22"/>
      <c r="AAF41" s="22"/>
    </row>
    <row r="42" spans="1:708" ht="47.25" customHeight="1">
      <c r="A42" s="22"/>
      <c r="B42" s="23" t="s">
        <v>72</v>
      </c>
      <c r="C42" s="23">
        <v>6</v>
      </c>
      <c r="D42" s="22"/>
      <c r="E42" s="22" t="s">
        <v>81</v>
      </c>
      <c r="F42" s="22" t="s">
        <v>144</v>
      </c>
      <c r="G42" s="24">
        <v>796.73400000000004</v>
      </c>
      <c r="H42" s="25">
        <v>3097</v>
      </c>
      <c r="I42" s="26">
        <f t="shared" si="0"/>
        <v>3.8871191639869767</v>
      </c>
      <c r="J42" s="24">
        <v>591.41600000000005</v>
      </c>
      <c r="K42" s="27">
        <v>2298.9</v>
      </c>
      <c r="L42" s="28">
        <f t="shared" si="1"/>
        <v>0.74229899903132068</v>
      </c>
      <c r="M42" s="23">
        <v>5</v>
      </c>
      <c r="N42" s="29"/>
      <c r="O42" s="30">
        <v>0</v>
      </c>
      <c r="P42" s="23">
        <v>1</v>
      </c>
      <c r="Q42" s="23">
        <v>394</v>
      </c>
      <c r="R42" s="23">
        <v>158</v>
      </c>
      <c r="S42" s="31">
        <f t="shared" si="13"/>
        <v>0.40101522842639592</v>
      </c>
      <c r="T42" s="23">
        <v>4</v>
      </c>
      <c r="U42" s="23">
        <v>978</v>
      </c>
      <c r="V42" s="32">
        <f t="shared" si="14"/>
        <v>0.31578947368421051</v>
      </c>
      <c r="W42" s="23">
        <v>4</v>
      </c>
      <c r="X42" s="22">
        <v>158</v>
      </c>
      <c r="Y42" s="34">
        <f t="shared" si="15"/>
        <v>5.1017113335485954E-2</v>
      </c>
      <c r="Z42" s="23">
        <v>1</v>
      </c>
      <c r="AA42" s="35">
        <v>6</v>
      </c>
      <c r="AB42" s="36">
        <f t="shared" si="16"/>
        <v>1.9373587342589602E-3</v>
      </c>
      <c r="AC42" s="23">
        <v>1</v>
      </c>
      <c r="AD42" s="37">
        <v>0.45</v>
      </c>
      <c r="AE42" s="23">
        <v>4</v>
      </c>
      <c r="AF42" s="38">
        <v>5.0000000000000001E-3</v>
      </c>
      <c r="AG42" s="23">
        <v>1</v>
      </c>
      <c r="AH42" s="23">
        <f t="shared" si="8"/>
        <v>2.2857142857142856</v>
      </c>
      <c r="AI42" s="22"/>
      <c r="AJ42" s="22">
        <f t="shared" si="17"/>
        <v>3.6428571428571428</v>
      </c>
      <c r="AK42" s="29" t="str">
        <f t="shared" si="9"/>
        <v>HIGH</v>
      </c>
      <c r="AL42" s="40" t="s">
        <v>75</v>
      </c>
      <c r="AM42" s="41">
        <v>2</v>
      </c>
      <c r="AN42" s="42" t="s">
        <v>76</v>
      </c>
      <c r="AO42" s="43">
        <v>2</v>
      </c>
      <c r="AP42" s="40" t="s">
        <v>122</v>
      </c>
      <c r="AQ42" s="43">
        <v>3</v>
      </c>
      <c r="AR42" s="40" t="s">
        <v>78</v>
      </c>
      <c r="AS42" s="41">
        <v>3</v>
      </c>
      <c r="AT42" s="40" t="s">
        <v>79</v>
      </c>
      <c r="AU42" s="41">
        <v>4</v>
      </c>
      <c r="AV42" s="44" t="s">
        <v>80</v>
      </c>
      <c r="AW42" s="45">
        <v>4</v>
      </c>
      <c r="AX42" s="22">
        <f t="shared" si="10"/>
        <v>3</v>
      </c>
      <c r="AY42" s="22"/>
      <c r="AZ42" s="46">
        <f t="shared" si="6"/>
        <v>1.2142857142857142</v>
      </c>
      <c r="BA42" s="22" t="str">
        <f t="shared" si="11"/>
        <v>HIGH</v>
      </c>
      <c r="BB42" s="22">
        <v>3</v>
      </c>
      <c r="BC42" s="22">
        <f t="shared" si="18"/>
        <v>18</v>
      </c>
      <c r="BD42" s="29" t="str">
        <f t="shared" si="12"/>
        <v>LOW RISK</v>
      </c>
      <c r="BE42" s="47"/>
      <c r="BF42" s="47"/>
      <c r="BG42" s="47"/>
      <c r="BH42" s="47"/>
      <c r="BI42" s="47"/>
      <c r="BJ42" s="47"/>
      <c r="BK42" s="47"/>
      <c r="BL42" s="47"/>
      <c r="BM42" s="47"/>
      <c r="BN42" s="47"/>
      <c r="BO42" s="47"/>
      <c r="BP42" s="47"/>
      <c r="BQ42" s="47"/>
      <c r="BR42" s="48"/>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2"/>
      <c r="IJ42" s="22"/>
      <c r="IK42" s="22"/>
      <c r="IL42" s="22"/>
      <c r="IM42" s="22"/>
      <c r="IN42" s="22"/>
      <c r="IO42" s="22"/>
      <c r="IP42" s="22"/>
      <c r="IQ42" s="22"/>
      <c r="IR42" s="22"/>
      <c r="IS42" s="22"/>
      <c r="IT42" s="22"/>
      <c r="IU42" s="22"/>
      <c r="IV42" s="22"/>
      <c r="IW42" s="22"/>
      <c r="IX42" s="22"/>
      <c r="IY42" s="22"/>
      <c r="IZ42" s="22"/>
      <c r="JA42" s="22"/>
      <c r="JB42" s="22"/>
      <c r="JC42" s="22"/>
      <c r="JD42" s="22"/>
      <c r="JE42" s="22"/>
      <c r="JF42" s="22"/>
      <c r="JG42" s="22"/>
      <c r="JH42" s="22"/>
      <c r="JI42" s="22"/>
      <c r="JJ42" s="22"/>
      <c r="JK42" s="22"/>
      <c r="JL42" s="22"/>
      <c r="JM42" s="22"/>
      <c r="JN42" s="22"/>
      <c r="JO42" s="22"/>
      <c r="JP42" s="22"/>
      <c r="JQ42" s="22"/>
      <c r="JR42" s="22"/>
      <c r="JS42" s="22"/>
      <c r="JT42" s="22"/>
      <c r="JU42" s="22"/>
      <c r="JV42" s="22"/>
      <c r="JW42" s="22"/>
      <c r="JX42" s="22"/>
      <c r="JY42" s="22"/>
      <c r="JZ42" s="22"/>
      <c r="KA42" s="22"/>
      <c r="KB42" s="22"/>
      <c r="KC42" s="22"/>
      <c r="KD42" s="22"/>
      <c r="KE42" s="22"/>
      <c r="KF42" s="22"/>
      <c r="KG42" s="22"/>
      <c r="KH42" s="22"/>
      <c r="KI42" s="22"/>
      <c r="KJ42" s="22"/>
      <c r="KK42" s="22"/>
      <c r="KL42" s="22"/>
      <c r="KM42" s="22"/>
      <c r="KN42" s="22"/>
      <c r="KO42" s="22"/>
      <c r="KP42" s="22"/>
      <c r="KQ42" s="22"/>
      <c r="KR42" s="22"/>
      <c r="KS42" s="22"/>
      <c r="KT42" s="22"/>
      <c r="KU42" s="22"/>
      <c r="KV42" s="22"/>
      <c r="KW42" s="22"/>
      <c r="KX42" s="22"/>
      <c r="KY42" s="22"/>
      <c r="KZ42" s="22"/>
      <c r="LA42" s="22"/>
      <c r="LB42" s="22"/>
      <c r="LC42" s="22"/>
      <c r="LD42" s="22"/>
      <c r="LE42" s="22"/>
      <c r="LF42" s="22"/>
      <c r="LG42" s="22"/>
      <c r="LH42" s="22"/>
      <c r="LI42" s="22"/>
      <c r="LJ42" s="22"/>
      <c r="LK42" s="22"/>
      <c r="LL42" s="22"/>
      <c r="LM42" s="22"/>
      <c r="LN42" s="22"/>
      <c r="LO42" s="22"/>
      <c r="LP42" s="22"/>
      <c r="LQ42" s="22"/>
      <c r="LR42" s="22"/>
      <c r="LS42" s="22"/>
      <c r="LT42" s="22"/>
      <c r="LU42" s="22"/>
      <c r="LV42" s="22"/>
      <c r="LW42" s="22"/>
      <c r="LX42" s="22"/>
      <c r="LY42" s="22"/>
      <c r="LZ42" s="22"/>
      <c r="MA42" s="22"/>
      <c r="MB42" s="22"/>
      <c r="MC42" s="22"/>
      <c r="MD42" s="22"/>
      <c r="ME42" s="22"/>
      <c r="MF42" s="22"/>
      <c r="MG42" s="22"/>
      <c r="MH42" s="22"/>
      <c r="MI42" s="22"/>
      <c r="MJ42" s="22"/>
      <c r="MK42" s="22"/>
      <c r="ML42" s="22"/>
      <c r="MM42" s="22"/>
      <c r="MN42" s="22"/>
      <c r="MO42" s="22"/>
      <c r="MP42" s="22"/>
      <c r="MQ42" s="22"/>
      <c r="MR42" s="22"/>
      <c r="MS42" s="22"/>
      <c r="MT42" s="22"/>
      <c r="MU42" s="22"/>
      <c r="MV42" s="22"/>
      <c r="MW42" s="22"/>
      <c r="MX42" s="22"/>
      <c r="MY42" s="22"/>
      <c r="MZ42" s="22"/>
      <c r="NA42" s="22"/>
      <c r="NB42" s="22"/>
      <c r="NC42" s="22"/>
      <c r="ND42" s="22"/>
      <c r="NE42" s="22"/>
      <c r="NF42" s="22"/>
      <c r="NG42" s="22"/>
      <c r="NH42" s="22"/>
      <c r="NI42" s="22"/>
      <c r="NJ42" s="22"/>
      <c r="NK42" s="22"/>
      <c r="NL42" s="22"/>
      <c r="NM42" s="22"/>
      <c r="NN42" s="22"/>
      <c r="NO42" s="22"/>
      <c r="NP42" s="22"/>
      <c r="NQ42" s="22"/>
      <c r="NR42" s="22"/>
      <c r="NS42" s="22"/>
      <c r="NT42" s="22"/>
      <c r="NU42" s="22"/>
      <c r="NV42" s="22"/>
      <c r="NW42" s="22"/>
      <c r="NX42" s="22"/>
      <c r="NY42" s="22"/>
      <c r="NZ42" s="22"/>
      <c r="OA42" s="22"/>
      <c r="OB42" s="22"/>
      <c r="OC42" s="22"/>
      <c r="OD42" s="22"/>
      <c r="OE42" s="22"/>
      <c r="OF42" s="22"/>
      <c r="OG42" s="22"/>
      <c r="OH42" s="22"/>
      <c r="OI42" s="22"/>
      <c r="OJ42" s="22"/>
      <c r="OK42" s="22"/>
      <c r="OL42" s="22"/>
      <c r="OM42" s="22"/>
      <c r="ON42" s="22"/>
      <c r="OO42" s="22"/>
      <c r="OP42" s="22"/>
      <c r="OQ42" s="22"/>
      <c r="OR42" s="22"/>
      <c r="OS42" s="22"/>
      <c r="OT42" s="22"/>
      <c r="OU42" s="22"/>
      <c r="OV42" s="22"/>
      <c r="OW42" s="22"/>
      <c r="OX42" s="22"/>
      <c r="OY42" s="22"/>
      <c r="OZ42" s="22"/>
      <c r="PA42" s="22"/>
      <c r="PB42" s="22"/>
      <c r="PC42" s="22"/>
      <c r="PD42" s="22"/>
      <c r="PE42" s="22"/>
      <c r="PF42" s="22"/>
      <c r="PG42" s="22"/>
      <c r="PH42" s="22"/>
      <c r="PI42" s="22"/>
      <c r="PJ42" s="22"/>
      <c r="PK42" s="22"/>
      <c r="PL42" s="22"/>
      <c r="PM42" s="22"/>
      <c r="PN42" s="22"/>
      <c r="PO42" s="22"/>
      <c r="PP42" s="22"/>
      <c r="PQ42" s="22"/>
      <c r="PR42" s="22"/>
      <c r="PS42" s="22"/>
      <c r="PT42" s="22"/>
      <c r="PU42" s="22"/>
      <c r="PV42" s="22"/>
      <c r="PW42" s="22"/>
      <c r="PX42" s="22"/>
      <c r="PY42" s="22"/>
      <c r="PZ42" s="22"/>
      <c r="QA42" s="22"/>
      <c r="QB42" s="22"/>
      <c r="QC42" s="22"/>
      <c r="QD42" s="22"/>
      <c r="QE42" s="22"/>
      <c r="QF42" s="22"/>
      <c r="QG42" s="22"/>
      <c r="QH42" s="22"/>
      <c r="QI42" s="22"/>
      <c r="QJ42" s="22"/>
      <c r="QK42" s="22"/>
      <c r="QL42" s="22"/>
      <c r="QM42" s="22"/>
      <c r="QN42" s="22"/>
      <c r="QO42" s="22"/>
      <c r="QP42" s="22"/>
      <c r="QQ42" s="22"/>
      <c r="QR42" s="22"/>
      <c r="QS42" s="22"/>
      <c r="QT42" s="22"/>
      <c r="QU42" s="22"/>
      <c r="QV42" s="22"/>
      <c r="QW42" s="22"/>
      <c r="QX42" s="22"/>
      <c r="QY42" s="22"/>
      <c r="QZ42" s="22"/>
      <c r="RA42" s="22"/>
      <c r="RB42" s="22"/>
      <c r="RC42" s="22"/>
      <c r="RD42" s="22"/>
      <c r="RE42" s="22"/>
      <c r="RF42" s="22"/>
      <c r="RG42" s="22"/>
      <c r="RH42" s="22"/>
      <c r="RI42" s="22"/>
      <c r="RJ42" s="22"/>
      <c r="RK42" s="22"/>
      <c r="RL42" s="22"/>
      <c r="RM42" s="22"/>
      <c r="RN42" s="22"/>
      <c r="RO42" s="22"/>
      <c r="RP42" s="22"/>
      <c r="RQ42" s="22"/>
      <c r="RR42" s="22"/>
      <c r="RS42" s="22"/>
      <c r="RT42" s="22"/>
      <c r="RU42" s="22"/>
      <c r="RV42" s="22"/>
      <c r="RW42" s="22"/>
      <c r="RX42" s="22"/>
      <c r="RY42" s="22"/>
      <c r="RZ42" s="22"/>
      <c r="SA42" s="22"/>
      <c r="SB42" s="22"/>
      <c r="SC42" s="22"/>
      <c r="SD42" s="22"/>
      <c r="SE42" s="22"/>
      <c r="SF42" s="22"/>
      <c r="SG42" s="22"/>
      <c r="SH42" s="22"/>
      <c r="SI42" s="22"/>
      <c r="SJ42" s="22"/>
      <c r="SK42" s="22"/>
      <c r="SL42" s="22"/>
      <c r="SM42" s="22"/>
      <c r="SN42" s="22"/>
      <c r="SO42" s="22"/>
      <c r="SP42" s="22"/>
      <c r="SQ42" s="22"/>
      <c r="SR42" s="22"/>
      <c r="SS42" s="22"/>
      <c r="ST42" s="22"/>
      <c r="SU42" s="22"/>
      <c r="SV42" s="22"/>
      <c r="SW42" s="22"/>
      <c r="SX42" s="22"/>
      <c r="SY42" s="22"/>
      <c r="SZ42" s="22"/>
      <c r="TA42" s="22"/>
      <c r="TB42" s="22"/>
      <c r="TC42" s="22"/>
      <c r="TD42" s="22"/>
      <c r="TE42" s="22"/>
      <c r="TF42" s="22"/>
      <c r="TG42" s="22"/>
      <c r="TH42" s="22"/>
      <c r="TI42" s="22"/>
      <c r="TJ42" s="22"/>
      <c r="TK42" s="22"/>
      <c r="TL42" s="22"/>
      <c r="TM42" s="22"/>
      <c r="TN42" s="22"/>
      <c r="TO42" s="22"/>
      <c r="TP42" s="22"/>
      <c r="TQ42" s="22"/>
      <c r="TR42" s="22"/>
      <c r="TS42" s="22"/>
      <c r="TT42" s="22"/>
      <c r="TU42" s="22"/>
      <c r="TV42" s="22"/>
      <c r="TW42" s="22"/>
      <c r="TX42" s="22"/>
      <c r="TY42" s="22"/>
      <c r="TZ42" s="22"/>
      <c r="UA42" s="22"/>
      <c r="UB42" s="22"/>
      <c r="UC42" s="22"/>
      <c r="UD42" s="22"/>
      <c r="UE42" s="22"/>
      <c r="UF42" s="22"/>
      <c r="UG42" s="22"/>
      <c r="UH42" s="22"/>
      <c r="UI42" s="22"/>
      <c r="UJ42" s="22"/>
      <c r="UK42" s="22"/>
      <c r="UL42" s="22"/>
      <c r="UM42" s="22"/>
      <c r="UN42" s="22"/>
      <c r="UO42" s="22"/>
      <c r="UP42" s="22"/>
      <c r="UQ42" s="22"/>
      <c r="UR42" s="22"/>
      <c r="US42" s="22"/>
      <c r="UT42" s="22"/>
      <c r="UU42" s="22"/>
      <c r="UV42" s="22"/>
      <c r="UW42" s="22"/>
      <c r="UX42" s="22"/>
      <c r="UY42" s="22"/>
      <c r="UZ42" s="22"/>
      <c r="VA42" s="22"/>
      <c r="VB42" s="22"/>
      <c r="VC42" s="22"/>
      <c r="VD42" s="22"/>
      <c r="VE42" s="22"/>
      <c r="VF42" s="22"/>
      <c r="VG42" s="22"/>
      <c r="VH42" s="22"/>
      <c r="VI42" s="22"/>
      <c r="VJ42" s="22"/>
      <c r="VK42" s="22"/>
      <c r="VL42" s="22"/>
      <c r="VM42" s="22"/>
      <c r="VN42" s="22"/>
      <c r="VO42" s="22"/>
      <c r="VP42" s="22"/>
      <c r="VQ42" s="22"/>
      <c r="VR42" s="22"/>
      <c r="VS42" s="22"/>
      <c r="VT42" s="22"/>
      <c r="VU42" s="22"/>
      <c r="VV42" s="22"/>
      <c r="VW42" s="22"/>
      <c r="VX42" s="22"/>
      <c r="VY42" s="22"/>
      <c r="VZ42" s="22"/>
      <c r="WA42" s="22"/>
      <c r="WB42" s="22"/>
      <c r="WC42" s="22"/>
      <c r="WD42" s="22"/>
      <c r="WE42" s="22"/>
      <c r="WF42" s="22"/>
      <c r="WG42" s="22"/>
      <c r="WH42" s="22"/>
      <c r="WI42" s="22"/>
      <c r="WJ42" s="22"/>
      <c r="WK42" s="22"/>
      <c r="WL42" s="22"/>
      <c r="WM42" s="22"/>
      <c r="WN42" s="22"/>
      <c r="WO42" s="22"/>
      <c r="WP42" s="22"/>
      <c r="WQ42" s="22"/>
      <c r="WR42" s="22"/>
      <c r="WS42" s="22"/>
      <c r="WT42" s="22"/>
      <c r="WU42" s="22"/>
      <c r="WV42" s="22"/>
      <c r="WW42" s="22"/>
      <c r="WX42" s="22"/>
      <c r="WY42" s="22"/>
      <c r="WZ42" s="22"/>
      <c r="XA42" s="22"/>
      <c r="XB42" s="22"/>
      <c r="XC42" s="22"/>
      <c r="XD42" s="22"/>
      <c r="XE42" s="22"/>
      <c r="XF42" s="22"/>
      <c r="XG42" s="22"/>
      <c r="XH42" s="22"/>
      <c r="XI42" s="22"/>
      <c r="XJ42" s="22"/>
      <c r="XK42" s="22"/>
      <c r="XL42" s="22"/>
      <c r="XM42" s="22"/>
      <c r="XN42" s="22"/>
      <c r="XO42" s="22"/>
      <c r="XP42" s="22"/>
      <c r="XQ42" s="22"/>
      <c r="XR42" s="22"/>
      <c r="XS42" s="22"/>
      <c r="XT42" s="22"/>
      <c r="XU42" s="22"/>
      <c r="XV42" s="22"/>
      <c r="XW42" s="22"/>
      <c r="XX42" s="22"/>
      <c r="XY42" s="22"/>
      <c r="XZ42" s="22"/>
      <c r="YA42" s="22"/>
      <c r="YB42" s="22"/>
      <c r="YC42" s="22"/>
      <c r="YD42" s="22"/>
      <c r="YE42" s="22"/>
      <c r="YF42" s="22"/>
      <c r="YG42" s="22"/>
      <c r="YH42" s="22"/>
      <c r="YI42" s="22"/>
      <c r="YJ42" s="22"/>
      <c r="YK42" s="22"/>
      <c r="YL42" s="22"/>
      <c r="YM42" s="22"/>
      <c r="YN42" s="22"/>
      <c r="YO42" s="22"/>
      <c r="YP42" s="22"/>
      <c r="YQ42" s="22"/>
      <c r="YR42" s="22"/>
      <c r="YS42" s="22"/>
      <c r="YT42" s="22"/>
      <c r="YU42" s="22"/>
      <c r="YV42" s="22"/>
      <c r="YW42" s="22"/>
      <c r="YX42" s="22"/>
      <c r="YY42" s="22"/>
      <c r="YZ42" s="22"/>
      <c r="ZA42" s="22"/>
      <c r="ZB42" s="22"/>
      <c r="ZC42" s="22"/>
      <c r="ZD42" s="22"/>
      <c r="ZE42" s="22"/>
      <c r="ZF42" s="22"/>
      <c r="ZG42" s="22"/>
      <c r="ZH42" s="22"/>
      <c r="ZI42" s="22"/>
      <c r="ZJ42" s="22"/>
      <c r="ZK42" s="22"/>
      <c r="ZL42" s="22"/>
      <c r="ZM42" s="22"/>
      <c r="ZN42" s="22"/>
      <c r="ZO42" s="22"/>
      <c r="ZP42" s="22"/>
      <c r="ZQ42" s="22"/>
      <c r="ZR42" s="22"/>
      <c r="ZS42" s="22"/>
      <c r="ZT42" s="22"/>
      <c r="ZU42" s="22"/>
      <c r="ZV42" s="22"/>
      <c r="ZW42" s="22"/>
      <c r="ZX42" s="22"/>
      <c r="ZY42" s="22"/>
      <c r="ZZ42" s="22"/>
      <c r="AAA42" s="22"/>
      <c r="AAB42" s="22"/>
      <c r="AAC42" s="22"/>
      <c r="AAD42" s="22"/>
      <c r="AAE42" s="22"/>
      <c r="AAF42" s="22"/>
    </row>
    <row r="43" spans="1:708" ht="47.25" customHeight="1">
      <c r="A43" s="22"/>
      <c r="B43" s="23" t="s">
        <v>72</v>
      </c>
      <c r="C43" s="23">
        <v>6</v>
      </c>
      <c r="D43" s="22"/>
      <c r="E43" s="22" t="s">
        <v>73</v>
      </c>
      <c r="F43" s="22" t="s">
        <v>145</v>
      </c>
      <c r="G43" s="24">
        <v>42.141300000000001</v>
      </c>
      <c r="H43" s="25">
        <v>3833</v>
      </c>
      <c r="I43" s="26">
        <f t="shared" si="0"/>
        <v>90.955903116420231</v>
      </c>
      <c r="J43" s="24">
        <v>42.141300000000001</v>
      </c>
      <c r="K43" s="27">
        <v>3833</v>
      </c>
      <c r="L43" s="28">
        <f t="shared" si="1"/>
        <v>1</v>
      </c>
      <c r="M43" s="23">
        <v>5</v>
      </c>
      <c r="N43" s="29"/>
      <c r="O43" s="30">
        <v>7.4001947419668941</v>
      </c>
      <c r="P43" s="23">
        <v>2</v>
      </c>
      <c r="Q43" s="23">
        <v>184</v>
      </c>
      <c r="R43" s="23">
        <v>34</v>
      </c>
      <c r="S43" s="31">
        <f t="shared" si="13"/>
        <v>0.18478260869565216</v>
      </c>
      <c r="T43" s="23">
        <v>3</v>
      </c>
      <c r="U43" s="23">
        <v>538</v>
      </c>
      <c r="V43" s="32">
        <f t="shared" si="14"/>
        <v>0.14036003130707017</v>
      </c>
      <c r="W43" s="23">
        <v>2</v>
      </c>
      <c r="X43" s="22">
        <v>259</v>
      </c>
      <c r="Y43" s="34">
        <f t="shared" si="15"/>
        <v>6.757109313853378E-2</v>
      </c>
      <c r="Z43" s="23">
        <v>2</v>
      </c>
      <c r="AA43" s="35">
        <v>29</v>
      </c>
      <c r="AB43" s="36">
        <f t="shared" si="16"/>
        <v>7.5658752935037826E-3</v>
      </c>
      <c r="AC43" s="23">
        <v>1</v>
      </c>
      <c r="AD43" s="37">
        <v>0.65</v>
      </c>
      <c r="AE43" s="23">
        <v>5</v>
      </c>
      <c r="AF43" s="38">
        <v>5.0000000000000001E-3</v>
      </c>
      <c r="AG43" s="23">
        <v>1</v>
      </c>
      <c r="AH43" s="23">
        <f t="shared" si="8"/>
        <v>2.2857142857142856</v>
      </c>
      <c r="AI43" s="22"/>
      <c r="AJ43" s="22">
        <f t="shared" si="17"/>
        <v>3.6428571428571428</v>
      </c>
      <c r="AK43" s="29" t="str">
        <f>IF(AE41&lt;=1,"LOW", IF(AE41&lt;=2,"MEDIUM LOW", IF(AE41&lt;=3,"MEDIUM", IF(AE41&lt;=4,"MEDIUM HIGH", "HIGH"))))</f>
        <v>HIGH</v>
      </c>
      <c r="AL43" s="40" t="s">
        <v>75</v>
      </c>
      <c r="AM43" s="41">
        <v>2</v>
      </c>
      <c r="AN43" s="42" t="s">
        <v>76</v>
      </c>
      <c r="AO43" s="43">
        <v>2</v>
      </c>
      <c r="AP43" s="40" t="s">
        <v>146</v>
      </c>
      <c r="AQ43" s="43">
        <v>3</v>
      </c>
      <c r="AR43" s="40" t="s">
        <v>78</v>
      </c>
      <c r="AS43" s="41">
        <v>3</v>
      </c>
      <c r="AT43" s="40" t="s">
        <v>79</v>
      </c>
      <c r="AU43" s="41">
        <v>4</v>
      </c>
      <c r="AV43" s="44" t="s">
        <v>80</v>
      </c>
      <c r="AW43" s="45">
        <v>4</v>
      </c>
      <c r="AX43" s="22">
        <f t="shared" si="10"/>
        <v>3</v>
      </c>
      <c r="AY43" s="22"/>
      <c r="AZ43" s="46">
        <f t="shared" si="6"/>
        <v>1.2142857142857142</v>
      </c>
      <c r="BA43" s="22" t="str">
        <f>IF(AE41&lt;=1,"LOW", IF(AE41&lt;=2,"MEDIUM LOW", IF(AE41&lt;=3,"MEDIUM", IF(AE41&lt;=4,"MEDIUM HIGH", "HIGH"))))</f>
        <v>HIGH</v>
      </c>
      <c r="BB43" s="22">
        <v>3</v>
      </c>
      <c r="BC43" s="22">
        <f t="shared" si="18"/>
        <v>18</v>
      </c>
      <c r="BD43" s="29" t="str">
        <f>IF(AW41&lt;=6,"LOW RISK", IF(AW41&lt;=12,"MODERATE RISK", IF(AW41&lt;=18,"HIGH RISK","VERY HIGH RISK")))</f>
        <v>LOW RISK</v>
      </c>
      <c r="BE43" s="47"/>
      <c r="BF43" s="47"/>
      <c r="BG43" s="47"/>
      <c r="BH43" s="47"/>
      <c r="BI43" s="47"/>
      <c r="BJ43" s="47"/>
      <c r="BK43" s="47"/>
      <c r="BL43" s="47"/>
      <c r="BM43" s="47"/>
      <c r="BN43" s="47"/>
      <c r="BO43" s="47"/>
      <c r="BP43" s="47"/>
      <c r="BQ43" s="47"/>
      <c r="BR43" s="48"/>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c r="IW43" s="22"/>
      <c r="IX43" s="22"/>
      <c r="IY43" s="22"/>
      <c r="IZ43" s="22"/>
      <c r="JA43" s="22"/>
      <c r="JB43" s="22"/>
      <c r="JC43" s="22"/>
      <c r="JD43" s="22"/>
      <c r="JE43" s="22"/>
      <c r="JF43" s="22"/>
      <c r="JG43" s="22"/>
      <c r="JH43" s="22"/>
      <c r="JI43" s="22"/>
      <c r="JJ43" s="22"/>
      <c r="JK43" s="22"/>
      <c r="JL43" s="22"/>
      <c r="JM43" s="22"/>
      <c r="JN43" s="22"/>
      <c r="JO43" s="22"/>
      <c r="JP43" s="22"/>
      <c r="JQ43" s="22"/>
      <c r="JR43" s="22"/>
      <c r="JS43" s="22"/>
      <c r="JT43" s="22"/>
      <c r="JU43" s="22"/>
      <c r="JV43" s="22"/>
      <c r="JW43" s="22"/>
      <c r="JX43" s="22"/>
      <c r="JY43" s="22"/>
      <c r="JZ43" s="22"/>
      <c r="KA43" s="22"/>
      <c r="KB43" s="22"/>
      <c r="KC43" s="22"/>
      <c r="KD43" s="22"/>
      <c r="KE43" s="22"/>
      <c r="KF43" s="22"/>
      <c r="KG43" s="22"/>
      <c r="KH43" s="22"/>
      <c r="KI43" s="22"/>
      <c r="KJ43" s="22"/>
      <c r="KK43" s="22"/>
      <c r="KL43" s="22"/>
      <c r="KM43" s="22"/>
      <c r="KN43" s="22"/>
      <c r="KO43" s="22"/>
      <c r="KP43" s="22"/>
      <c r="KQ43" s="22"/>
      <c r="KR43" s="22"/>
      <c r="KS43" s="22"/>
      <c r="KT43" s="22"/>
      <c r="KU43" s="22"/>
      <c r="KV43" s="22"/>
      <c r="KW43" s="22"/>
      <c r="KX43" s="22"/>
      <c r="KY43" s="22"/>
      <c r="KZ43" s="22"/>
      <c r="LA43" s="22"/>
      <c r="LB43" s="22"/>
      <c r="LC43" s="22"/>
      <c r="LD43" s="22"/>
      <c r="LE43" s="22"/>
      <c r="LF43" s="22"/>
      <c r="LG43" s="22"/>
      <c r="LH43" s="22"/>
      <c r="LI43" s="22"/>
      <c r="LJ43" s="22"/>
      <c r="LK43" s="22"/>
      <c r="LL43" s="22"/>
      <c r="LM43" s="22"/>
      <c r="LN43" s="22"/>
      <c r="LO43" s="22"/>
      <c r="LP43" s="22"/>
      <c r="LQ43" s="22"/>
      <c r="LR43" s="22"/>
      <c r="LS43" s="22"/>
      <c r="LT43" s="22"/>
      <c r="LU43" s="22"/>
      <c r="LV43" s="22"/>
      <c r="LW43" s="22"/>
      <c r="LX43" s="22"/>
      <c r="LY43" s="22"/>
      <c r="LZ43" s="22"/>
      <c r="MA43" s="22"/>
      <c r="MB43" s="22"/>
      <c r="MC43" s="22"/>
      <c r="MD43" s="22"/>
      <c r="ME43" s="22"/>
      <c r="MF43" s="22"/>
      <c r="MG43" s="22"/>
      <c r="MH43" s="22"/>
      <c r="MI43" s="22"/>
      <c r="MJ43" s="22"/>
      <c r="MK43" s="22"/>
      <c r="ML43" s="22"/>
      <c r="MM43" s="22"/>
      <c r="MN43" s="22"/>
      <c r="MO43" s="22"/>
      <c r="MP43" s="22"/>
      <c r="MQ43" s="22"/>
      <c r="MR43" s="22"/>
      <c r="MS43" s="22"/>
      <c r="MT43" s="22"/>
      <c r="MU43" s="22"/>
      <c r="MV43" s="22"/>
      <c r="MW43" s="22"/>
      <c r="MX43" s="22"/>
      <c r="MY43" s="22"/>
      <c r="MZ43" s="22"/>
      <c r="NA43" s="22"/>
      <c r="NB43" s="22"/>
      <c r="NC43" s="22"/>
      <c r="ND43" s="22"/>
      <c r="NE43" s="22"/>
      <c r="NF43" s="22"/>
      <c r="NG43" s="22"/>
      <c r="NH43" s="22"/>
      <c r="NI43" s="22"/>
      <c r="NJ43" s="22"/>
      <c r="NK43" s="22"/>
      <c r="NL43" s="22"/>
      <c r="NM43" s="22"/>
      <c r="NN43" s="22"/>
      <c r="NO43" s="22"/>
      <c r="NP43" s="22"/>
      <c r="NQ43" s="22"/>
      <c r="NR43" s="22"/>
      <c r="NS43" s="22"/>
      <c r="NT43" s="22"/>
      <c r="NU43" s="22"/>
      <c r="NV43" s="22"/>
      <c r="NW43" s="22"/>
      <c r="NX43" s="22"/>
      <c r="NY43" s="22"/>
      <c r="NZ43" s="22"/>
      <c r="OA43" s="22"/>
      <c r="OB43" s="22"/>
      <c r="OC43" s="22"/>
      <c r="OD43" s="22"/>
      <c r="OE43" s="22"/>
      <c r="OF43" s="22"/>
      <c r="OG43" s="22"/>
      <c r="OH43" s="22"/>
      <c r="OI43" s="22"/>
      <c r="OJ43" s="22"/>
      <c r="OK43" s="22"/>
      <c r="OL43" s="22"/>
      <c r="OM43" s="22"/>
      <c r="ON43" s="22"/>
      <c r="OO43" s="22"/>
      <c r="OP43" s="22"/>
      <c r="OQ43" s="22"/>
      <c r="OR43" s="22"/>
      <c r="OS43" s="22"/>
      <c r="OT43" s="22"/>
      <c r="OU43" s="22"/>
      <c r="OV43" s="22"/>
      <c r="OW43" s="22"/>
      <c r="OX43" s="22"/>
      <c r="OY43" s="22"/>
      <c r="OZ43" s="22"/>
      <c r="PA43" s="22"/>
      <c r="PB43" s="22"/>
      <c r="PC43" s="22"/>
      <c r="PD43" s="22"/>
      <c r="PE43" s="22"/>
      <c r="PF43" s="22"/>
      <c r="PG43" s="22"/>
      <c r="PH43" s="22"/>
      <c r="PI43" s="22"/>
      <c r="PJ43" s="22"/>
      <c r="PK43" s="22"/>
      <c r="PL43" s="22"/>
      <c r="PM43" s="22"/>
      <c r="PN43" s="22"/>
      <c r="PO43" s="22"/>
      <c r="PP43" s="22"/>
      <c r="PQ43" s="22"/>
      <c r="PR43" s="22"/>
      <c r="PS43" s="22"/>
      <c r="PT43" s="22"/>
      <c r="PU43" s="22"/>
      <c r="PV43" s="22"/>
      <c r="PW43" s="22"/>
      <c r="PX43" s="22"/>
      <c r="PY43" s="22"/>
      <c r="PZ43" s="22"/>
      <c r="QA43" s="22"/>
      <c r="QB43" s="22"/>
      <c r="QC43" s="22"/>
      <c r="QD43" s="22"/>
      <c r="QE43" s="22"/>
      <c r="QF43" s="22"/>
      <c r="QG43" s="22"/>
      <c r="QH43" s="22"/>
      <c r="QI43" s="22"/>
      <c r="QJ43" s="22"/>
      <c r="QK43" s="22"/>
      <c r="QL43" s="22"/>
      <c r="QM43" s="22"/>
      <c r="QN43" s="22"/>
      <c r="QO43" s="22"/>
      <c r="QP43" s="22"/>
      <c r="QQ43" s="22"/>
      <c r="QR43" s="22"/>
      <c r="QS43" s="22"/>
      <c r="QT43" s="22"/>
      <c r="QU43" s="22"/>
      <c r="QV43" s="22"/>
      <c r="QW43" s="22"/>
      <c r="QX43" s="22"/>
      <c r="QY43" s="22"/>
      <c r="QZ43" s="22"/>
      <c r="RA43" s="22"/>
      <c r="RB43" s="22"/>
      <c r="RC43" s="22"/>
      <c r="RD43" s="22"/>
      <c r="RE43" s="22"/>
      <c r="RF43" s="22"/>
      <c r="RG43" s="22"/>
      <c r="RH43" s="22"/>
      <c r="RI43" s="22"/>
      <c r="RJ43" s="22"/>
      <c r="RK43" s="22"/>
      <c r="RL43" s="22"/>
      <c r="RM43" s="22"/>
      <c r="RN43" s="22"/>
      <c r="RO43" s="22"/>
      <c r="RP43" s="22"/>
      <c r="RQ43" s="22"/>
      <c r="RR43" s="22"/>
      <c r="RS43" s="22"/>
      <c r="RT43" s="22"/>
      <c r="RU43" s="22"/>
      <c r="RV43" s="22"/>
      <c r="RW43" s="22"/>
      <c r="RX43" s="22"/>
      <c r="RY43" s="22"/>
      <c r="RZ43" s="22"/>
      <c r="SA43" s="22"/>
      <c r="SB43" s="22"/>
      <c r="SC43" s="22"/>
      <c r="SD43" s="22"/>
      <c r="SE43" s="22"/>
      <c r="SF43" s="22"/>
      <c r="SG43" s="22"/>
      <c r="SH43" s="22"/>
      <c r="SI43" s="22"/>
      <c r="SJ43" s="22"/>
      <c r="SK43" s="22"/>
      <c r="SL43" s="22"/>
      <c r="SM43" s="22"/>
      <c r="SN43" s="22"/>
      <c r="SO43" s="22"/>
      <c r="SP43" s="22"/>
      <c r="SQ43" s="22"/>
      <c r="SR43" s="22"/>
      <c r="SS43" s="22"/>
      <c r="ST43" s="22"/>
      <c r="SU43" s="22"/>
      <c r="SV43" s="22"/>
      <c r="SW43" s="22"/>
      <c r="SX43" s="22"/>
      <c r="SY43" s="22"/>
      <c r="SZ43" s="22"/>
      <c r="TA43" s="22"/>
      <c r="TB43" s="22"/>
      <c r="TC43" s="22"/>
      <c r="TD43" s="22"/>
      <c r="TE43" s="22"/>
      <c r="TF43" s="22"/>
      <c r="TG43" s="22"/>
      <c r="TH43" s="22"/>
      <c r="TI43" s="22"/>
      <c r="TJ43" s="22"/>
      <c r="TK43" s="22"/>
      <c r="TL43" s="22"/>
      <c r="TM43" s="22"/>
      <c r="TN43" s="22"/>
      <c r="TO43" s="22"/>
      <c r="TP43" s="22"/>
      <c r="TQ43" s="22"/>
      <c r="TR43" s="22"/>
      <c r="TS43" s="22"/>
      <c r="TT43" s="22"/>
      <c r="TU43" s="22"/>
      <c r="TV43" s="22"/>
      <c r="TW43" s="22"/>
      <c r="TX43" s="22"/>
      <c r="TY43" s="22"/>
      <c r="TZ43" s="22"/>
      <c r="UA43" s="22"/>
      <c r="UB43" s="22"/>
      <c r="UC43" s="22"/>
      <c r="UD43" s="22"/>
      <c r="UE43" s="22"/>
      <c r="UF43" s="22"/>
      <c r="UG43" s="22"/>
      <c r="UH43" s="22"/>
      <c r="UI43" s="22"/>
      <c r="UJ43" s="22"/>
      <c r="UK43" s="22"/>
      <c r="UL43" s="22"/>
      <c r="UM43" s="22"/>
      <c r="UN43" s="22"/>
      <c r="UO43" s="22"/>
      <c r="UP43" s="22"/>
      <c r="UQ43" s="22"/>
      <c r="UR43" s="22"/>
      <c r="US43" s="22"/>
      <c r="UT43" s="22"/>
      <c r="UU43" s="22"/>
      <c r="UV43" s="22"/>
      <c r="UW43" s="22"/>
      <c r="UX43" s="22"/>
      <c r="UY43" s="22"/>
      <c r="UZ43" s="22"/>
      <c r="VA43" s="22"/>
      <c r="VB43" s="22"/>
      <c r="VC43" s="22"/>
      <c r="VD43" s="22"/>
      <c r="VE43" s="22"/>
      <c r="VF43" s="22"/>
      <c r="VG43" s="22"/>
      <c r="VH43" s="22"/>
      <c r="VI43" s="22"/>
      <c r="VJ43" s="22"/>
      <c r="VK43" s="22"/>
      <c r="VL43" s="22"/>
      <c r="VM43" s="22"/>
      <c r="VN43" s="22"/>
      <c r="VO43" s="22"/>
      <c r="VP43" s="22"/>
      <c r="VQ43" s="22"/>
      <c r="VR43" s="22"/>
      <c r="VS43" s="22"/>
      <c r="VT43" s="22"/>
      <c r="VU43" s="22"/>
      <c r="VV43" s="22"/>
      <c r="VW43" s="22"/>
      <c r="VX43" s="22"/>
      <c r="VY43" s="22"/>
      <c r="VZ43" s="22"/>
      <c r="WA43" s="22"/>
      <c r="WB43" s="22"/>
      <c r="WC43" s="22"/>
      <c r="WD43" s="22"/>
      <c r="WE43" s="22"/>
      <c r="WF43" s="22"/>
      <c r="WG43" s="22"/>
      <c r="WH43" s="22"/>
      <c r="WI43" s="22"/>
      <c r="WJ43" s="22"/>
      <c r="WK43" s="22"/>
      <c r="WL43" s="22"/>
      <c r="WM43" s="22"/>
      <c r="WN43" s="22"/>
      <c r="WO43" s="22"/>
      <c r="WP43" s="22"/>
      <c r="WQ43" s="22"/>
      <c r="WR43" s="22"/>
      <c r="WS43" s="22"/>
      <c r="WT43" s="22"/>
      <c r="WU43" s="22"/>
      <c r="WV43" s="22"/>
      <c r="WW43" s="22"/>
      <c r="WX43" s="22"/>
      <c r="WY43" s="22"/>
      <c r="WZ43" s="22"/>
      <c r="XA43" s="22"/>
      <c r="XB43" s="22"/>
      <c r="XC43" s="22"/>
      <c r="XD43" s="22"/>
      <c r="XE43" s="22"/>
      <c r="XF43" s="22"/>
      <c r="XG43" s="22"/>
      <c r="XH43" s="22"/>
      <c r="XI43" s="22"/>
      <c r="XJ43" s="22"/>
      <c r="XK43" s="22"/>
      <c r="XL43" s="22"/>
      <c r="XM43" s="22"/>
      <c r="XN43" s="22"/>
      <c r="XO43" s="22"/>
      <c r="XP43" s="22"/>
      <c r="XQ43" s="22"/>
      <c r="XR43" s="22"/>
      <c r="XS43" s="22"/>
      <c r="XT43" s="22"/>
      <c r="XU43" s="22"/>
      <c r="XV43" s="22"/>
      <c r="XW43" s="22"/>
      <c r="XX43" s="22"/>
      <c r="XY43" s="22"/>
      <c r="XZ43" s="22"/>
      <c r="YA43" s="22"/>
      <c r="YB43" s="22"/>
      <c r="YC43" s="22"/>
      <c r="YD43" s="22"/>
      <c r="YE43" s="22"/>
      <c r="YF43" s="22"/>
      <c r="YG43" s="22"/>
      <c r="YH43" s="22"/>
      <c r="YI43" s="22"/>
      <c r="YJ43" s="22"/>
      <c r="YK43" s="22"/>
      <c r="YL43" s="22"/>
      <c r="YM43" s="22"/>
      <c r="YN43" s="22"/>
      <c r="YO43" s="22"/>
      <c r="YP43" s="22"/>
      <c r="YQ43" s="22"/>
      <c r="YR43" s="22"/>
      <c r="YS43" s="22"/>
      <c r="YT43" s="22"/>
      <c r="YU43" s="22"/>
      <c r="YV43" s="22"/>
      <c r="YW43" s="22"/>
      <c r="YX43" s="22"/>
      <c r="YY43" s="22"/>
      <c r="YZ43" s="22"/>
      <c r="ZA43" s="22"/>
      <c r="ZB43" s="22"/>
      <c r="ZC43" s="22"/>
      <c r="ZD43" s="22"/>
      <c r="ZE43" s="22"/>
      <c r="ZF43" s="22"/>
      <c r="ZG43" s="22"/>
      <c r="ZH43" s="22"/>
      <c r="ZI43" s="22"/>
      <c r="ZJ43" s="22"/>
      <c r="ZK43" s="22"/>
      <c r="ZL43" s="22"/>
      <c r="ZM43" s="22"/>
      <c r="ZN43" s="22"/>
      <c r="ZO43" s="22"/>
      <c r="ZP43" s="22"/>
      <c r="ZQ43" s="22"/>
      <c r="ZR43" s="22"/>
      <c r="ZS43" s="22"/>
      <c r="ZT43" s="22"/>
      <c r="ZU43" s="22"/>
      <c r="ZV43" s="22"/>
      <c r="ZW43" s="22"/>
      <c r="ZX43" s="22"/>
      <c r="ZY43" s="22"/>
      <c r="ZZ43" s="22"/>
      <c r="AAA43" s="22"/>
      <c r="AAB43" s="22"/>
      <c r="AAC43" s="22"/>
      <c r="AAD43" s="22"/>
      <c r="AAE43" s="22"/>
      <c r="AAF43" s="22"/>
    </row>
    <row r="44" spans="1:708" ht="47.25" customHeight="1">
      <c r="A44" s="22"/>
      <c r="B44" s="23" t="s">
        <v>72</v>
      </c>
      <c r="C44" s="23">
        <v>6</v>
      </c>
      <c r="D44" s="22"/>
      <c r="E44" s="22" t="s">
        <v>73</v>
      </c>
      <c r="F44" s="22" t="s">
        <v>147</v>
      </c>
      <c r="G44" s="24">
        <v>46.918799999999997</v>
      </c>
      <c r="H44" s="25">
        <v>7267</v>
      </c>
      <c r="I44" s="26">
        <f t="shared" si="0"/>
        <v>154.88460915453933</v>
      </c>
      <c r="J44" s="24">
        <v>46.918799999999997</v>
      </c>
      <c r="K44" s="27">
        <v>7267.02</v>
      </c>
      <c r="L44" s="28">
        <f t="shared" si="1"/>
        <v>1.0000027521673318</v>
      </c>
      <c r="M44" s="23">
        <v>5</v>
      </c>
      <c r="N44" s="29"/>
      <c r="O44" s="30">
        <v>0.52301255230125521</v>
      </c>
      <c r="P44" s="23">
        <v>1</v>
      </c>
      <c r="Q44" s="23">
        <v>359</v>
      </c>
      <c r="R44" s="23">
        <v>143</v>
      </c>
      <c r="S44" s="31">
        <f t="shared" si="13"/>
        <v>0.39832869080779942</v>
      </c>
      <c r="T44" s="23">
        <v>4</v>
      </c>
      <c r="U44" s="23">
        <v>1098</v>
      </c>
      <c r="V44" s="32">
        <f t="shared" si="14"/>
        <v>0.15109398651438008</v>
      </c>
      <c r="W44" s="23">
        <v>2</v>
      </c>
      <c r="X44" s="22">
        <v>401</v>
      </c>
      <c r="Y44" s="34">
        <f t="shared" si="15"/>
        <v>5.5180955002064123E-2</v>
      </c>
      <c r="Z44" s="23">
        <v>2</v>
      </c>
      <c r="AA44" s="35">
        <v>67</v>
      </c>
      <c r="AB44" s="36">
        <f t="shared" si="16"/>
        <v>9.2197605614421363E-3</v>
      </c>
      <c r="AC44" s="23">
        <v>1</v>
      </c>
      <c r="AD44" s="37">
        <v>0.65</v>
      </c>
      <c r="AE44" s="23">
        <v>5</v>
      </c>
      <c r="AF44" s="38">
        <v>5.0000000000000001E-3</v>
      </c>
      <c r="AG44" s="23">
        <v>1</v>
      </c>
      <c r="AH44" s="23">
        <f t="shared" si="8"/>
        <v>2.2857142857142856</v>
      </c>
      <c r="AI44" s="22"/>
      <c r="AJ44" s="22">
        <f t="shared" si="17"/>
        <v>3.6428571428571428</v>
      </c>
      <c r="AK44" s="29" t="str">
        <f t="shared" si="9"/>
        <v>HIGH</v>
      </c>
      <c r="AL44" s="40" t="s">
        <v>75</v>
      </c>
      <c r="AM44" s="41">
        <v>2</v>
      </c>
      <c r="AN44" s="42" t="s">
        <v>76</v>
      </c>
      <c r="AO44" s="43">
        <v>2</v>
      </c>
      <c r="AP44" s="40" t="s">
        <v>148</v>
      </c>
      <c r="AQ44" s="43">
        <v>3</v>
      </c>
      <c r="AR44" s="40" t="s">
        <v>78</v>
      </c>
      <c r="AS44" s="41">
        <v>3</v>
      </c>
      <c r="AT44" s="40" t="s">
        <v>79</v>
      </c>
      <c r="AU44" s="41">
        <v>4</v>
      </c>
      <c r="AV44" s="44" t="s">
        <v>80</v>
      </c>
      <c r="AW44" s="45">
        <v>4</v>
      </c>
      <c r="AX44" s="22">
        <f t="shared" si="10"/>
        <v>3</v>
      </c>
      <c r="AY44" s="22"/>
      <c r="AZ44" s="46">
        <f t="shared" si="6"/>
        <v>1.2142857142857142</v>
      </c>
      <c r="BA44" s="22" t="str">
        <f t="shared" si="11"/>
        <v>HIGH</v>
      </c>
      <c r="BB44" s="22">
        <v>3</v>
      </c>
      <c r="BC44" s="22">
        <f t="shared" si="18"/>
        <v>18</v>
      </c>
      <c r="BD44" s="29" t="str">
        <f t="shared" si="12"/>
        <v>LOW RISK</v>
      </c>
      <c r="BE44" s="47"/>
      <c r="BF44" s="47"/>
      <c r="BG44" s="47"/>
      <c r="BH44" s="47"/>
      <c r="BI44" s="47"/>
      <c r="BJ44" s="47"/>
      <c r="BK44" s="47"/>
      <c r="BL44" s="47"/>
      <c r="BM44" s="47"/>
      <c r="BN44" s="47"/>
      <c r="BO44" s="47"/>
      <c r="BP44" s="47"/>
      <c r="BQ44" s="47"/>
      <c r="BR44" s="48"/>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c r="IW44" s="22"/>
      <c r="IX44" s="22"/>
      <c r="IY44" s="22"/>
      <c r="IZ44" s="22"/>
      <c r="JA44" s="22"/>
      <c r="JB44" s="22"/>
      <c r="JC44" s="22"/>
      <c r="JD44" s="22"/>
      <c r="JE44" s="22"/>
      <c r="JF44" s="22"/>
      <c r="JG44" s="22"/>
      <c r="JH44" s="22"/>
      <c r="JI44" s="22"/>
      <c r="JJ44" s="22"/>
      <c r="JK44" s="22"/>
      <c r="JL44" s="22"/>
      <c r="JM44" s="22"/>
      <c r="JN44" s="22"/>
      <c r="JO44" s="22"/>
      <c r="JP44" s="22"/>
      <c r="JQ44" s="22"/>
      <c r="JR44" s="22"/>
      <c r="JS44" s="22"/>
      <c r="JT44" s="22"/>
      <c r="JU44" s="22"/>
      <c r="JV44" s="22"/>
      <c r="JW44" s="22"/>
      <c r="JX44" s="22"/>
      <c r="JY44" s="22"/>
      <c r="JZ44" s="22"/>
      <c r="KA44" s="22"/>
      <c r="KB44" s="22"/>
      <c r="KC44" s="22"/>
      <c r="KD44" s="22"/>
      <c r="KE44" s="22"/>
      <c r="KF44" s="22"/>
      <c r="KG44" s="22"/>
      <c r="KH44" s="22"/>
      <c r="KI44" s="22"/>
      <c r="KJ44" s="22"/>
      <c r="KK44" s="22"/>
      <c r="KL44" s="22"/>
      <c r="KM44" s="22"/>
      <c r="KN44" s="22"/>
      <c r="KO44" s="22"/>
      <c r="KP44" s="22"/>
      <c r="KQ44" s="22"/>
      <c r="KR44" s="22"/>
      <c r="KS44" s="22"/>
      <c r="KT44" s="22"/>
      <c r="KU44" s="22"/>
      <c r="KV44" s="22"/>
      <c r="KW44" s="22"/>
      <c r="KX44" s="22"/>
      <c r="KY44" s="22"/>
      <c r="KZ44" s="22"/>
      <c r="LA44" s="22"/>
      <c r="LB44" s="22"/>
      <c r="LC44" s="22"/>
      <c r="LD44" s="22"/>
      <c r="LE44" s="22"/>
      <c r="LF44" s="22"/>
      <c r="LG44" s="22"/>
      <c r="LH44" s="22"/>
      <c r="LI44" s="22"/>
      <c r="LJ44" s="22"/>
      <c r="LK44" s="22"/>
      <c r="LL44" s="22"/>
      <c r="LM44" s="22"/>
      <c r="LN44" s="22"/>
      <c r="LO44" s="22"/>
      <c r="LP44" s="22"/>
      <c r="LQ44" s="22"/>
      <c r="LR44" s="22"/>
      <c r="LS44" s="22"/>
      <c r="LT44" s="22"/>
      <c r="LU44" s="22"/>
      <c r="LV44" s="22"/>
      <c r="LW44" s="22"/>
      <c r="LX44" s="22"/>
      <c r="LY44" s="22"/>
      <c r="LZ44" s="22"/>
      <c r="MA44" s="22"/>
      <c r="MB44" s="22"/>
      <c r="MC44" s="22"/>
      <c r="MD44" s="22"/>
      <c r="ME44" s="22"/>
      <c r="MF44" s="22"/>
      <c r="MG44" s="22"/>
      <c r="MH44" s="22"/>
      <c r="MI44" s="22"/>
      <c r="MJ44" s="22"/>
      <c r="MK44" s="22"/>
      <c r="ML44" s="22"/>
      <c r="MM44" s="22"/>
      <c r="MN44" s="22"/>
      <c r="MO44" s="22"/>
      <c r="MP44" s="22"/>
      <c r="MQ44" s="22"/>
      <c r="MR44" s="22"/>
      <c r="MS44" s="22"/>
      <c r="MT44" s="22"/>
      <c r="MU44" s="22"/>
      <c r="MV44" s="22"/>
      <c r="MW44" s="22"/>
      <c r="MX44" s="22"/>
      <c r="MY44" s="22"/>
      <c r="MZ44" s="22"/>
      <c r="NA44" s="22"/>
      <c r="NB44" s="22"/>
      <c r="NC44" s="22"/>
      <c r="ND44" s="22"/>
      <c r="NE44" s="22"/>
      <c r="NF44" s="22"/>
      <c r="NG44" s="22"/>
      <c r="NH44" s="22"/>
      <c r="NI44" s="22"/>
      <c r="NJ44" s="22"/>
      <c r="NK44" s="22"/>
      <c r="NL44" s="22"/>
      <c r="NM44" s="22"/>
      <c r="NN44" s="22"/>
      <c r="NO44" s="22"/>
      <c r="NP44" s="22"/>
      <c r="NQ44" s="22"/>
      <c r="NR44" s="22"/>
      <c r="NS44" s="22"/>
      <c r="NT44" s="22"/>
      <c r="NU44" s="22"/>
      <c r="NV44" s="22"/>
      <c r="NW44" s="22"/>
      <c r="NX44" s="22"/>
      <c r="NY44" s="22"/>
      <c r="NZ44" s="22"/>
      <c r="OA44" s="22"/>
      <c r="OB44" s="22"/>
      <c r="OC44" s="22"/>
      <c r="OD44" s="22"/>
      <c r="OE44" s="22"/>
      <c r="OF44" s="22"/>
      <c r="OG44" s="22"/>
      <c r="OH44" s="22"/>
      <c r="OI44" s="22"/>
      <c r="OJ44" s="22"/>
      <c r="OK44" s="22"/>
      <c r="OL44" s="22"/>
      <c r="OM44" s="22"/>
      <c r="ON44" s="22"/>
      <c r="OO44" s="22"/>
      <c r="OP44" s="22"/>
      <c r="OQ44" s="22"/>
      <c r="OR44" s="22"/>
      <c r="OS44" s="22"/>
      <c r="OT44" s="22"/>
      <c r="OU44" s="22"/>
      <c r="OV44" s="22"/>
      <c r="OW44" s="22"/>
      <c r="OX44" s="22"/>
      <c r="OY44" s="22"/>
      <c r="OZ44" s="22"/>
      <c r="PA44" s="22"/>
      <c r="PB44" s="22"/>
      <c r="PC44" s="22"/>
      <c r="PD44" s="22"/>
      <c r="PE44" s="22"/>
      <c r="PF44" s="22"/>
      <c r="PG44" s="22"/>
      <c r="PH44" s="22"/>
      <c r="PI44" s="22"/>
      <c r="PJ44" s="22"/>
      <c r="PK44" s="22"/>
      <c r="PL44" s="22"/>
      <c r="PM44" s="22"/>
      <c r="PN44" s="22"/>
      <c r="PO44" s="22"/>
      <c r="PP44" s="22"/>
      <c r="PQ44" s="22"/>
      <c r="PR44" s="22"/>
      <c r="PS44" s="22"/>
      <c r="PT44" s="22"/>
      <c r="PU44" s="22"/>
      <c r="PV44" s="22"/>
      <c r="PW44" s="22"/>
      <c r="PX44" s="22"/>
      <c r="PY44" s="22"/>
      <c r="PZ44" s="22"/>
      <c r="QA44" s="22"/>
      <c r="QB44" s="22"/>
      <c r="QC44" s="22"/>
      <c r="QD44" s="22"/>
      <c r="QE44" s="22"/>
      <c r="QF44" s="22"/>
      <c r="QG44" s="22"/>
      <c r="QH44" s="22"/>
      <c r="QI44" s="22"/>
      <c r="QJ44" s="22"/>
      <c r="QK44" s="22"/>
      <c r="QL44" s="22"/>
      <c r="QM44" s="22"/>
      <c r="QN44" s="22"/>
      <c r="QO44" s="22"/>
      <c r="QP44" s="22"/>
      <c r="QQ44" s="22"/>
      <c r="QR44" s="22"/>
      <c r="QS44" s="22"/>
      <c r="QT44" s="22"/>
      <c r="QU44" s="22"/>
      <c r="QV44" s="22"/>
      <c r="QW44" s="22"/>
      <c r="QX44" s="22"/>
      <c r="QY44" s="22"/>
      <c r="QZ44" s="22"/>
      <c r="RA44" s="22"/>
      <c r="RB44" s="22"/>
      <c r="RC44" s="22"/>
      <c r="RD44" s="22"/>
      <c r="RE44" s="22"/>
      <c r="RF44" s="22"/>
      <c r="RG44" s="22"/>
      <c r="RH44" s="22"/>
      <c r="RI44" s="22"/>
      <c r="RJ44" s="22"/>
      <c r="RK44" s="22"/>
      <c r="RL44" s="22"/>
      <c r="RM44" s="22"/>
      <c r="RN44" s="22"/>
      <c r="RO44" s="22"/>
      <c r="RP44" s="22"/>
      <c r="RQ44" s="22"/>
      <c r="RR44" s="22"/>
      <c r="RS44" s="22"/>
      <c r="RT44" s="22"/>
      <c r="RU44" s="22"/>
      <c r="RV44" s="22"/>
      <c r="RW44" s="22"/>
      <c r="RX44" s="22"/>
      <c r="RY44" s="22"/>
      <c r="RZ44" s="22"/>
      <c r="SA44" s="22"/>
      <c r="SB44" s="22"/>
      <c r="SC44" s="22"/>
      <c r="SD44" s="22"/>
      <c r="SE44" s="22"/>
      <c r="SF44" s="22"/>
      <c r="SG44" s="22"/>
      <c r="SH44" s="22"/>
      <c r="SI44" s="22"/>
      <c r="SJ44" s="22"/>
      <c r="SK44" s="22"/>
      <c r="SL44" s="22"/>
      <c r="SM44" s="22"/>
      <c r="SN44" s="22"/>
      <c r="SO44" s="22"/>
      <c r="SP44" s="22"/>
      <c r="SQ44" s="22"/>
      <c r="SR44" s="22"/>
      <c r="SS44" s="22"/>
      <c r="ST44" s="22"/>
      <c r="SU44" s="22"/>
      <c r="SV44" s="22"/>
      <c r="SW44" s="22"/>
      <c r="SX44" s="22"/>
      <c r="SY44" s="22"/>
      <c r="SZ44" s="22"/>
      <c r="TA44" s="22"/>
      <c r="TB44" s="22"/>
      <c r="TC44" s="22"/>
      <c r="TD44" s="22"/>
      <c r="TE44" s="22"/>
      <c r="TF44" s="22"/>
      <c r="TG44" s="22"/>
      <c r="TH44" s="22"/>
      <c r="TI44" s="22"/>
      <c r="TJ44" s="22"/>
      <c r="TK44" s="22"/>
      <c r="TL44" s="22"/>
      <c r="TM44" s="22"/>
      <c r="TN44" s="22"/>
      <c r="TO44" s="22"/>
      <c r="TP44" s="22"/>
      <c r="TQ44" s="22"/>
      <c r="TR44" s="22"/>
      <c r="TS44" s="22"/>
      <c r="TT44" s="22"/>
      <c r="TU44" s="22"/>
      <c r="TV44" s="22"/>
      <c r="TW44" s="22"/>
      <c r="TX44" s="22"/>
      <c r="TY44" s="22"/>
      <c r="TZ44" s="22"/>
      <c r="UA44" s="22"/>
      <c r="UB44" s="22"/>
      <c r="UC44" s="22"/>
      <c r="UD44" s="22"/>
      <c r="UE44" s="22"/>
      <c r="UF44" s="22"/>
      <c r="UG44" s="22"/>
      <c r="UH44" s="22"/>
      <c r="UI44" s="22"/>
      <c r="UJ44" s="22"/>
      <c r="UK44" s="22"/>
      <c r="UL44" s="22"/>
      <c r="UM44" s="22"/>
      <c r="UN44" s="22"/>
      <c r="UO44" s="22"/>
      <c r="UP44" s="22"/>
      <c r="UQ44" s="22"/>
      <c r="UR44" s="22"/>
      <c r="US44" s="22"/>
      <c r="UT44" s="22"/>
      <c r="UU44" s="22"/>
      <c r="UV44" s="22"/>
      <c r="UW44" s="22"/>
      <c r="UX44" s="22"/>
      <c r="UY44" s="22"/>
      <c r="UZ44" s="22"/>
      <c r="VA44" s="22"/>
      <c r="VB44" s="22"/>
      <c r="VC44" s="22"/>
      <c r="VD44" s="22"/>
      <c r="VE44" s="22"/>
      <c r="VF44" s="22"/>
      <c r="VG44" s="22"/>
      <c r="VH44" s="22"/>
      <c r="VI44" s="22"/>
      <c r="VJ44" s="22"/>
      <c r="VK44" s="22"/>
      <c r="VL44" s="22"/>
      <c r="VM44" s="22"/>
      <c r="VN44" s="22"/>
      <c r="VO44" s="22"/>
      <c r="VP44" s="22"/>
      <c r="VQ44" s="22"/>
      <c r="VR44" s="22"/>
      <c r="VS44" s="22"/>
      <c r="VT44" s="22"/>
      <c r="VU44" s="22"/>
      <c r="VV44" s="22"/>
      <c r="VW44" s="22"/>
      <c r="VX44" s="22"/>
      <c r="VY44" s="22"/>
      <c r="VZ44" s="22"/>
      <c r="WA44" s="22"/>
      <c r="WB44" s="22"/>
      <c r="WC44" s="22"/>
      <c r="WD44" s="22"/>
      <c r="WE44" s="22"/>
      <c r="WF44" s="22"/>
      <c r="WG44" s="22"/>
      <c r="WH44" s="22"/>
      <c r="WI44" s="22"/>
      <c r="WJ44" s="22"/>
      <c r="WK44" s="22"/>
      <c r="WL44" s="22"/>
      <c r="WM44" s="22"/>
      <c r="WN44" s="22"/>
      <c r="WO44" s="22"/>
      <c r="WP44" s="22"/>
      <c r="WQ44" s="22"/>
      <c r="WR44" s="22"/>
      <c r="WS44" s="22"/>
      <c r="WT44" s="22"/>
      <c r="WU44" s="22"/>
      <c r="WV44" s="22"/>
      <c r="WW44" s="22"/>
      <c r="WX44" s="22"/>
      <c r="WY44" s="22"/>
      <c r="WZ44" s="22"/>
      <c r="XA44" s="22"/>
      <c r="XB44" s="22"/>
      <c r="XC44" s="22"/>
      <c r="XD44" s="22"/>
      <c r="XE44" s="22"/>
      <c r="XF44" s="22"/>
      <c r="XG44" s="22"/>
      <c r="XH44" s="22"/>
      <c r="XI44" s="22"/>
      <c r="XJ44" s="22"/>
      <c r="XK44" s="22"/>
      <c r="XL44" s="22"/>
      <c r="XM44" s="22"/>
      <c r="XN44" s="22"/>
      <c r="XO44" s="22"/>
      <c r="XP44" s="22"/>
      <c r="XQ44" s="22"/>
      <c r="XR44" s="22"/>
      <c r="XS44" s="22"/>
      <c r="XT44" s="22"/>
      <c r="XU44" s="22"/>
      <c r="XV44" s="22"/>
      <c r="XW44" s="22"/>
      <c r="XX44" s="22"/>
      <c r="XY44" s="22"/>
      <c r="XZ44" s="22"/>
      <c r="YA44" s="22"/>
      <c r="YB44" s="22"/>
      <c r="YC44" s="22"/>
      <c r="YD44" s="22"/>
      <c r="YE44" s="22"/>
      <c r="YF44" s="22"/>
      <c r="YG44" s="22"/>
      <c r="YH44" s="22"/>
      <c r="YI44" s="22"/>
      <c r="YJ44" s="22"/>
      <c r="YK44" s="22"/>
      <c r="YL44" s="22"/>
      <c r="YM44" s="22"/>
      <c r="YN44" s="22"/>
      <c r="YO44" s="22"/>
      <c r="YP44" s="22"/>
      <c r="YQ44" s="22"/>
      <c r="YR44" s="22"/>
      <c r="YS44" s="22"/>
      <c r="YT44" s="22"/>
      <c r="YU44" s="22"/>
      <c r="YV44" s="22"/>
      <c r="YW44" s="22"/>
      <c r="YX44" s="22"/>
      <c r="YY44" s="22"/>
      <c r="YZ44" s="22"/>
      <c r="ZA44" s="22"/>
      <c r="ZB44" s="22"/>
      <c r="ZC44" s="22"/>
      <c r="ZD44" s="22"/>
      <c r="ZE44" s="22"/>
      <c r="ZF44" s="22"/>
      <c r="ZG44" s="22"/>
      <c r="ZH44" s="22"/>
      <c r="ZI44" s="22"/>
      <c r="ZJ44" s="22"/>
      <c r="ZK44" s="22"/>
      <c r="ZL44" s="22"/>
      <c r="ZM44" s="22"/>
      <c r="ZN44" s="22"/>
      <c r="ZO44" s="22"/>
      <c r="ZP44" s="22"/>
      <c r="ZQ44" s="22"/>
      <c r="ZR44" s="22"/>
      <c r="ZS44" s="22"/>
      <c r="ZT44" s="22"/>
      <c r="ZU44" s="22"/>
      <c r="ZV44" s="22"/>
      <c r="ZW44" s="22"/>
      <c r="ZX44" s="22"/>
      <c r="ZY44" s="22"/>
      <c r="ZZ44" s="22"/>
      <c r="AAA44" s="22"/>
      <c r="AAB44" s="22"/>
      <c r="AAC44" s="22"/>
      <c r="AAD44" s="22"/>
      <c r="AAE44" s="22"/>
      <c r="AAF44" s="22"/>
    </row>
    <row r="45" spans="1:708" ht="47.25" customHeight="1">
      <c r="A45" s="22"/>
      <c r="B45" s="23" t="s">
        <v>72</v>
      </c>
      <c r="C45" s="23">
        <v>6</v>
      </c>
      <c r="D45" s="22"/>
      <c r="E45" s="22" t="s">
        <v>73</v>
      </c>
      <c r="F45" s="22" t="s">
        <v>149</v>
      </c>
      <c r="G45" s="24">
        <v>4.6792600000000002</v>
      </c>
      <c r="H45" s="25">
        <v>137</v>
      </c>
      <c r="I45" s="26">
        <f t="shared" si="0"/>
        <v>29.278133721998778</v>
      </c>
      <c r="J45" s="24">
        <v>4.6792600000000002</v>
      </c>
      <c r="K45" s="27">
        <v>137</v>
      </c>
      <c r="L45" s="28">
        <f t="shared" si="1"/>
        <v>1</v>
      </c>
      <c r="M45" s="23">
        <v>5</v>
      </c>
      <c r="N45" s="29"/>
      <c r="O45" s="30">
        <v>2.9673590504451042</v>
      </c>
      <c r="P45" s="23">
        <v>1</v>
      </c>
      <c r="Q45" s="23">
        <v>5</v>
      </c>
      <c r="R45" s="23">
        <v>0</v>
      </c>
      <c r="S45" s="31">
        <f t="shared" si="13"/>
        <v>0</v>
      </c>
      <c r="T45" s="23">
        <v>1</v>
      </c>
      <c r="U45" s="23">
        <v>11</v>
      </c>
      <c r="V45" s="32">
        <f t="shared" si="14"/>
        <v>8.0291970802919707E-2</v>
      </c>
      <c r="W45" s="23">
        <v>1</v>
      </c>
      <c r="X45" s="22">
        <v>6</v>
      </c>
      <c r="Y45" s="34">
        <f t="shared" si="15"/>
        <v>4.3795620437956206E-2</v>
      </c>
      <c r="Z45" s="23">
        <v>1</v>
      </c>
      <c r="AA45" s="35">
        <v>4</v>
      </c>
      <c r="AB45" s="36">
        <f t="shared" si="16"/>
        <v>2.9197080291970802E-2</v>
      </c>
      <c r="AC45" s="23">
        <v>1</v>
      </c>
      <c r="AD45" s="37">
        <v>0.55000000000000004</v>
      </c>
      <c r="AE45" s="23">
        <v>5</v>
      </c>
      <c r="AF45" s="38">
        <v>5.0000000000000001E-3</v>
      </c>
      <c r="AG45" s="23">
        <v>1</v>
      </c>
      <c r="AH45" s="23">
        <f t="shared" si="8"/>
        <v>1.5714285714285714</v>
      </c>
      <c r="AI45" s="22"/>
      <c r="AJ45" s="22">
        <f t="shared" si="17"/>
        <v>3.2857142857142856</v>
      </c>
      <c r="AK45" s="29" t="str">
        <f t="shared" si="9"/>
        <v>HIGH</v>
      </c>
      <c r="AL45" s="40" t="s">
        <v>75</v>
      </c>
      <c r="AM45" s="41">
        <v>2</v>
      </c>
      <c r="AN45" s="42" t="s">
        <v>76</v>
      </c>
      <c r="AO45" s="43">
        <v>2</v>
      </c>
      <c r="AP45" s="40" t="s">
        <v>150</v>
      </c>
      <c r="AQ45" s="43">
        <v>2</v>
      </c>
      <c r="AR45" s="40" t="s">
        <v>78</v>
      </c>
      <c r="AS45" s="41">
        <v>3</v>
      </c>
      <c r="AT45" s="40" t="s">
        <v>79</v>
      </c>
      <c r="AU45" s="41">
        <v>4</v>
      </c>
      <c r="AV45" s="44" t="s">
        <v>80</v>
      </c>
      <c r="AW45" s="45">
        <v>4</v>
      </c>
      <c r="AX45" s="22">
        <f t="shared" si="10"/>
        <v>2.8333333333333335</v>
      </c>
      <c r="AY45" s="22"/>
      <c r="AZ45" s="46">
        <f t="shared" si="6"/>
        <v>1.1596638655462184</v>
      </c>
      <c r="BA45" s="22" t="str">
        <f t="shared" si="11"/>
        <v>HIGH</v>
      </c>
      <c r="BB45" s="22">
        <v>2</v>
      </c>
      <c r="BC45" s="22">
        <f t="shared" si="18"/>
        <v>12</v>
      </c>
      <c r="BD45" s="29" t="str">
        <f t="shared" si="12"/>
        <v>LOW RISK</v>
      </c>
      <c r="BE45" s="47"/>
      <c r="BF45" s="47"/>
      <c r="BG45" s="47"/>
      <c r="BH45" s="47"/>
      <c r="BI45" s="47"/>
      <c r="BJ45" s="47"/>
      <c r="BK45" s="47"/>
      <c r="BL45" s="47"/>
      <c r="BM45" s="47"/>
      <c r="BN45" s="47"/>
      <c r="BO45" s="47"/>
      <c r="BP45" s="47"/>
      <c r="BQ45" s="47"/>
      <c r="BR45" s="48"/>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c r="KI45" s="22"/>
      <c r="KJ45" s="22"/>
      <c r="KK45" s="22"/>
      <c r="KL45" s="22"/>
      <c r="KM45" s="22"/>
      <c r="KN45" s="22"/>
      <c r="KO45" s="22"/>
      <c r="KP45" s="22"/>
      <c r="KQ45" s="22"/>
      <c r="KR45" s="22"/>
      <c r="KS45" s="22"/>
      <c r="KT45" s="22"/>
      <c r="KU45" s="22"/>
      <c r="KV45" s="22"/>
      <c r="KW45" s="22"/>
      <c r="KX45" s="22"/>
      <c r="KY45" s="22"/>
      <c r="KZ45" s="22"/>
      <c r="LA45" s="22"/>
      <c r="LB45" s="22"/>
      <c r="LC45" s="22"/>
      <c r="LD45" s="22"/>
      <c r="LE45" s="22"/>
      <c r="LF45" s="22"/>
      <c r="LG45" s="22"/>
      <c r="LH45" s="22"/>
      <c r="LI45" s="22"/>
      <c r="LJ45" s="22"/>
      <c r="LK45" s="22"/>
      <c r="LL45" s="22"/>
      <c r="LM45" s="22"/>
      <c r="LN45" s="22"/>
      <c r="LO45" s="22"/>
      <c r="LP45" s="22"/>
      <c r="LQ45" s="22"/>
      <c r="LR45" s="22"/>
      <c r="LS45" s="22"/>
      <c r="LT45" s="22"/>
      <c r="LU45" s="22"/>
      <c r="LV45" s="22"/>
      <c r="LW45" s="22"/>
      <c r="LX45" s="22"/>
      <c r="LY45" s="22"/>
      <c r="LZ45" s="22"/>
      <c r="MA45" s="22"/>
      <c r="MB45" s="22"/>
      <c r="MC45" s="22"/>
      <c r="MD45" s="22"/>
      <c r="ME45" s="22"/>
      <c r="MF45" s="22"/>
      <c r="MG45" s="22"/>
      <c r="MH45" s="22"/>
      <c r="MI45" s="22"/>
      <c r="MJ45" s="22"/>
      <c r="MK45" s="22"/>
      <c r="ML45" s="22"/>
      <c r="MM45" s="22"/>
      <c r="MN45" s="22"/>
      <c r="MO45" s="22"/>
      <c r="MP45" s="22"/>
      <c r="MQ45" s="22"/>
      <c r="MR45" s="22"/>
      <c r="MS45" s="22"/>
      <c r="MT45" s="22"/>
      <c r="MU45" s="22"/>
      <c r="MV45" s="22"/>
      <c r="MW45" s="22"/>
      <c r="MX45" s="22"/>
      <c r="MY45" s="22"/>
      <c r="MZ45" s="22"/>
      <c r="NA45" s="22"/>
      <c r="NB45" s="22"/>
      <c r="NC45" s="22"/>
      <c r="ND45" s="22"/>
      <c r="NE45" s="22"/>
      <c r="NF45" s="22"/>
      <c r="NG45" s="22"/>
      <c r="NH45" s="22"/>
      <c r="NI45" s="22"/>
      <c r="NJ45" s="22"/>
      <c r="NK45" s="22"/>
      <c r="NL45" s="22"/>
      <c r="NM45" s="22"/>
      <c r="NN45" s="22"/>
      <c r="NO45" s="22"/>
      <c r="NP45" s="22"/>
      <c r="NQ45" s="22"/>
      <c r="NR45" s="22"/>
      <c r="NS45" s="22"/>
      <c r="NT45" s="22"/>
      <c r="NU45" s="22"/>
      <c r="NV45" s="22"/>
      <c r="NW45" s="22"/>
      <c r="NX45" s="22"/>
      <c r="NY45" s="22"/>
      <c r="NZ45" s="22"/>
      <c r="OA45" s="22"/>
      <c r="OB45" s="22"/>
      <c r="OC45" s="22"/>
      <c r="OD45" s="22"/>
      <c r="OE45" s="22"/>
      <c r="OF45" s="22"/>
      <c r="OG45" s="22"/>
      <c r="OH45" s="22"/>
      <c r="OI45" s="22"/>
      <c r="OJ45" s="22"/>
      <c r="OK45" s="22"/>
      <c r="OL45" s="22"/>
      <c r="OM45" s="22"/>
      <c r="ON45" s="22"/>
      <c r="OO45" s="22"/>
      <c r="OP45" s="22"/>
      <c r="OQ45" s="22"/>
      <c r="OR45" s="22"/>
      <c r="OS45" s="22"/>
      <c r="OT45" s="22"/>
      <c r="OU45" s="22"/>
      <c r="OV45" s="22"/>
      <c r="OW45" s="22"/>
      <c r="OX45" s="22"/>
      <c r="OY45" s="22"/>
      <c r="OZ45" s="22"/>
      <c r="PA45" s="22"/>
      <c r="PB45" s="22"/>
      <c r="PC45" s="22"/>
      <c r="PD45" s="22"/>
      <c r="PE45" s="22"/>
      <c r="PF45" s="22"/>
      <c r="PG45" s="22"/>
      <c r="PH45" s="22"/>
      <c r="PI45" s="22"/>
      <c r="PJ45" s="22"/>
      <c r="PK45" s="22"/>
      <c r="PL45" s="22"/>
      <c r="PM45" s="22"/>
      <c r="PN45" s="22"/>
      <c r="PO45" s="22"/>
      <c r="PP45" s="22"/>
      <c r="PQ45" s="22"/>
      <c r="PR45" s="22"/>
      <c r="PS45" s="22"/>
      <c r="PT45" s="22"/>
      <c r="PU45" s="22"/>
      <c r="PV45" s="22"/>
      <c r="PW45" s="22"/>
      <c r="PX45" s="22"/>
      <c r="PY45" s="22"/>
      <c r="PZ45" s="22"/>
      <c r="QA45" s="22"/>
      <c r="QB45" s="22"/>
      <c r="QC45" s="22"/>
      <c r="QD45" s="22"/>
      <c r="QE45" s="22"/>
      <c r="QF45" s="22"/>
      <c r="QG45" s="22"/>
      <c r="QH45" s="22"/>
      <c r="QI45" s="22"/>
      <c r="QJ45" s="22"/>
      <c r="QK45" s="22"/>
      <c r="QL45" s="22"/>
      <c r="QM45" s="22"/>
      <c r="QN45" s="22"/>
      <c r="QO45" s="22"/>
      <c r="QP45" s="22"/>
      <c r="QQ45" s="22"/>
      <c r="QR45" s="22"/>
      <c r="QS45" s="22"/>
      <c r="QT45" s="22"/>
      <c r="QU45" s="22"/>
      <c r="QV45" s="22"/>
      <c r="QW45" s="22"/>
      <c r="QX45" s="22"/>
      <c r="QY45" s="22"/>
      <c r="QZ45" s="22"/>
      <c r="RA45" s="22"/>
      <c r="RB45" s="22"/>
      <c r="RC45" s="22"/>
      <c r="RD45" s="22"/>
      <c r="RE45" s="22"/>
      <c r="RF45" s="22"/>
      <c r="RG45" s="22"/>
      <c r="RH45" s="22"/>
      <c r="RI45" s="22"/>
      <c r="RJ45" s="22"/>
      <c r="RK45" s="22"/>
      <c r="RL45" s="22"/>
      <c r="RM45" s="22"/>
      <c r="RN45" s="22"/>
      <c r="RO45" s="22"/>
      <c r="RP45" s="22"/>
      <c r="RQ45" s="22"/>
      <c r="RR45" s="22"/>
      <c r="RS45" s="22"/>
      <c r="RT45" s="22"/>
      <c r="RU45" s="22"/>
      <c r="RV45" s="22"/>
      <c r="RW45" s="22"/>
      <c r="RX45" s="22"/>
      <c r="RY45" s="22"/>
      <c r="RZ45" s="22"/>
      <c r="SA45" s="22"/>
      <c r="SB45" s="22"/>
      <c r="SC45" s="22"/>
      <c r="SD45" s="22"/>
      <c r="SE45" s="22"/>
      <c r="SF45" s="22"/>
      <c r="SG45" s="22"/>
      <c r="SH45" s="22"/>
      <c r="SI45" s="22"/>
      <c r="SJ45" s="22"/>
      <c r="SK45" s="22"/>
      <c r="SL45" s="22"/>
      <c r="SM45" s="22"/>
      <c r="SN45" s="22"/>
      <c r="SO45" s="22"/>
      <c r="SP45" s="22"/>
      <c r="SQ45" s="22"/>
      <c r="SR45" s="22"/>
      <c r="SS45" s="22"/>
      <c r="ST45" s="22"/>
      <c r="SU45" s="22"/>
      <c r="SV45" s="22"/>
      <c r="SW45" s="22"/>
      <c r="SX45" s="22"/>
      <c r="SY45" s="22"/>
      <c r="SZ45" s="22"/>
      <c r="TA45" s="22"/>
      <c r="TB45" s="22"/>
      <c r="TC45" s="22"/>
      <c r="TD45" s="22"/>
      <c r="TE45" s="22"/>
      <c r="TF45" s="22"/>
      <c r="TG45" s="22"/>
      <c r="TH45" s="22"/>
      <c r="TI45" s="22"/>
      <c r="TJ45" s="22"/>
      <c r="TK45" s="22"/>
      <c r="TL45" s="22"/>
      <c r="TM45" s="22"/>
      <c r="TN45" s="22"/>
      <c r="TO45" s="22"/>
      <c r="TP45" s="22"/>
      <c r="TQ45" s="22"/>
      <c r="TR45" s="22"/>
      <c r="TS45" s="22"/>
      <c r="TT45" s="22"/>
      <c r="TU45" s="22"/>
      <c r="TV45" s="22"/>
      <c r="TW45" s="22"/>
      <c r="TX45" s="22"/>
      <c r="TY45" s="22"/>
      <c r="TZ45" s="22"/>
      <c r="UA45" s="22"/>
      <c r="UB45" s="22"/>
      <c r="UC45" s="22"/>
      <c r="UD45" s="22"/>
      <c r="UE45" s="22"/>
      <c r="UF45" s="22"/>
      <c r="UG45" s="22"/>
      <c r="UH45" s="22"/>
      <c r="UI45" s="22"/>
      <c r="UJ45" s="22"/>
      <c r="UK45" s="22"/>
      <c r="UL45" s="22"/>
      <c r="UM45" s="22"/>
      <c r="UN45" s="22"/>
      <c r="UO45" s="22"/>
      <c r="UP45" s="22"/>
      <c r="UQ45" s="22"/>
      <c r="UR45" s="22"/>
      <c r="US45" s="22"/>
      <c r="UT45" s="22"/>
      <c r="UU45" s="22"/>
      <c r="UV45" s="22"/>
      <c r="UW45" s="22"/>
      <c r="UX45" s="22"/>
      <c r="UY45" s="22"/>
      <c r="UZ45" s="22"/>
      <c r="VA45" s="22"/>
      <c r="VB45" s="22"/>
      <c r="VC45" s="22"/>
      <c r="VD45" s="22"/>
      <c r="VE45" s="22"/>
      <c r="VF45" s="22"/>
      <c r="VG45" s="22"/>
      <c r="VH45" s="22"/>
      <c r="VI45" s="22"/>
      <c r="VJ45" s="22"/>
      <c r="VK45" s="22"/>
      <c r="VL45" s="22"/>
      <c r="VM45" s="22"/>
      <c r="VN45" s="22"/>
      <c r="VO45" s="22"/>
      <c r="VP45" s="22"/>
      <c r="VQ45" s="22"/>
      <c r="VR45" s="22"/>
      <c r="VS45" s="22"/>
      <c r="VT45" s="22"/>
      <c r="VU45" s="22"/>
      <c r="VV45" s="22"/>
      <c r="VW45" s="22"/>
      <c r="VX45" s="22"/>
      <c r="VY45" s="22"/>
      <c r="VZ45" s="22"/>
      <c r="WA45" s="22"/>
      <c r="WB45" s="22"/>
      <c r="WC45" s="22"/>
      <c r="WD45" s="22"/>
      <c r="WE45" s="22"/>
      <c r="WF45" s="22"/>
      <c r="WG45" s="22"/>
      <c r="WH45" s="22"/>
      <c r="WI45" s="22"/>
      <c r="WJ45" s="22"/>
      <c r="WK45" s="22"/>
      <c r="WL45" s="22"/>
      <c r="WM45" s="22"/>
      <c r="WN45" s="22"/>
      <c r="WO45" s="22"/>
      <c r="WP45" s="22"/>
      <c r="WQ45" s="22"/>
      <c r="WR45" s="22"/>
      <c r="WS45" s="22"/>
      <c r="WT45" s="22"/>
      <c r="WU45" s="22"/>
      <c r="WV45" s="22"/>
      <c r="WW45" s="22"/>
      <c r="WX45" s="22"/>
      <c r="WY45" s="22"/>
      <c r="WZ45" s="22"/>
      <c r="XA45" s="22"/>
      <c r="XB45" s="22"/>
      <c r="XC45" s="22"/>
      <c r="XD45" s="22"/>
      <c r="XE45" s="22"/>
      <c r="XF45" s="22"/>
      <c r="XG45" s="22"/>
      <c r="XH45" s="22"/>
      <c r="XI45" s="22"/>
      <c r="XJ45" s="22"/>
      <c r="XK45" s="22"/>
      <c r="XL45" s="22"/>
      <c r="XM45" s="22"/>
      <c r="XN45" s="22"/>
      <c r="XO45" s="22"/>
      <c r="XP45" s="22"/>
      <c r="XQ45" s="22"/>
      <c r="XR45" s="22"/>
      <c r="XS45" s="22"/>
      <c r="XT45" s="22"/>
      <c r="XU45" s="22"/>
      <c r="XV45" s="22"/>
      <c r="XW45" s="22"/>
      <c r="XX45" s="22"/>
      <c r="XY45" s="22"/>
      <c r="XZ45" s="22"/>
      <c r="YA45" s="22"/>
      <c r="YB45" s="22"/>
      <c r="YC45" s="22"/>
      <c r="YD45" s="22"/>
      <c r="YE45" s="22"/>
      <c r="YF45" s="22"/>
      <c r="YG45" s="22"/>
      <c r="YH45" s="22"/>
      <c r="YI45" s="22"/>
      <c r="YJ45" s="22"/>
      <c r="YK45" s="22"/>
      <c r="YL45" s="22"/>
      <c r="YM45" s="22"/>
      <c r="YN45" s="22"/>
      <c r="YO45" s="22"/>
      <c r="YP45" s="22"/>
      <c r="YQ45" s="22"/>
      <c r="YR45" s="22"/>
      <c r="YS45" s="22"/>
      <c r="YT45" s="22"/>
      <c r="YU45" s="22"/>
      <c r="YV45" s="22"/>
      <c r="YW45" s="22"/>
      <c r="YX45" s="22"/>
      <c r="YY45" s="22"/>
      <c r="YZ45" s="22"/>
      <c r="ZA45" s="22"/>
      <c r="ZB45" s="22"/>
      <c r="ZC45" s="22"/>
      <c r="ZD45" s="22"/>
      <c r="ZE45" s="22"/>
      <c r="ZF45" s="22"/>
      <c r="ZG45" s="22"/>
      <c r="ZH45" s="22"/>
      <c r="ZI45" s="22"/>
      <c r="ZJ45" s="22"/>
      <c r="ZK45" s="22"/>
      <c r="ZL45" s="22"/>
      <c r="ZM45" s="22"/>
      <c r="ZN45" s="22"/>
      <c r="ZO45" s="22"/>
      <c r="ZP45" s="22"/>
      <c r="ZQ45" s="22"/>
      <c r="ZR45" s="22"/>
      <c r="ZS45" s="22"/>
      <c r="ZT45" s="22"/>
      <c r="ZU45" s="22"/>
      <c r="ZV45" s="22"/>
      <c r="ZW45" s="22"/>
      <c r="ZX45" s="22"/>
      <c r="ZY45" s="22"/>
      <c r="ZZ45" s="22"/>
      <c r="AAA45" s="22"/>
      <c r="AAB45" s="22"/>
      <c r="AAC45" s="22"/>
      <c r="AAD45" s="22"/>
      <c r="AAE45" s="22"/>
      <c r="AAF45" s="22"/>
    </row>
    <row r="46" spans="1:708" ht="47.25" customHeight="1">
      <c r="A46" s="22"/>
      <c r="B46" s="23" t="s">
        <v>72</v>
      </c>
      <c r="C46" s="23">
        <v>6</v>
      </c>
      <c r="D46" s="22"/>
      <c r="E46" s="22" t="s">
        <v>73</v>
      </c>
      <c r="F46" s="22" t="s">
        <v>151</v>
      </c>
      <c r="G46" s="24">
        <v>62.848999999999997</v>
      </c>
      <c r="H46" s="25">
        <v>6301</v>
      </c>
      <c r="I46" s="26">
        <f t="shared" si="0"/>
        <v>100.25616954923707</v>
      </c>
      <c r="J46" s="24">
        <v>62.848999999999997</v>
      </c>
      <c r="K46" s="27">
        <v>1954</v>
      </c>
      <c r="L46" s="28">
        <f t="shared" si="1"/>
        <v>0.3101095064275512</v>
      </c>
      <c r="M46" s="23">
        <v>4</v>
      </c>
      <c r="N46" s="29"/>
      <c r="O46" s="30">
        <v>0.67796610169491522</v>
      </c>
      <c r="P46" s="23">
        <v>1</v>
      </c>
      <c r="Q46" s="23">
        <v>168</v>
      </c>
      <c r="R46" s="23">
        <v>4</v>
      </c>
      <c r="S46" s="31">
        <f t="shared" si="13"/>
        <v>2.3809523809523808E-2</v>
      </c>
      <c r="T46" s="23">
        <v>1</v>
      </c>
      <c r="U46" s="23">
        <v>206</v>
      </c>
      <c r="V46" s="32">
        <f t="shared" si="14"/>
        <v>3.2693223297889221E-2</v>
      </c>
      <c r="W46" s="23">
        <v>1</v>
      </c>
      <c r="X46" s="22">
        <v>61</v>
      </c>
      <c r="Y46" s="34">
        <f t="shared" si="15"/>
        <v>9.6810030153943825E-3</v>
      </c>
      <c r="Z46" s="23">
        <v>1</v>
      </c>
      <c r="AA46" s="35">
        <v>26</v>
      </c>
      <c r="AB46" s="36">
        <f t="shared" si="16"/>
        <v>4.126329154102523E-3</v>
      </c>
      <c r="AC46" s="23">
        <v>1</v>
      </c>
      <c r="AD46" s="37">
        <v>0.65</v>
      </c>
      <c r="AE46" s="23">
        <v>5</v>
      </c>
      <c r="AF46" s="38">
        <v>5.0000000000000001E-3</v>
      </c>
      <c r="AG46" s="23">
        <v>1</v>
      </c>
      <c r="AH46" s="23">
        <f t="shared" si="8"/>
        <v>1.5714285714285714</v>
      </c>
      <c r="AI46" s="22"/>
      <c r="AJ46" s="22">
        <f t="shared" si="17"/>
        <v>2.7857142857142856</v>
      </c>
      <c r="AK46" s="29" t="str">
        <f t="shared" si="9"/>
        <v>HIGH</v>
      </c>
      <c r="AL46" s="40" t="s">
        <v>75</v>
      </c>
      <c r="AM46" s="41">
        <v>2</v>
      </c>
      <c r="AN46" s="42" t="s">
        <v>76</v>
      </c>
      <c r="AO46" s="43">
        <v>2</v>
      </c>
      <c r="AP46" s="40" t="s">
        <v>152</v>
      </c>
      <c r="AQ46" s="43">
        <v>3</v>
      </c>
      <c r="AR46" s="40" t="s">
        <v>78</v>
      </c>
      <c r="AS46" s="41">
        <v>3</v>
      </c>
      <c r="AT46" s="40" t="s">
        <v>79</v>
      </c>
      <c r="AU46" s="41">
        <v>4</v>
      </c>
      <c r="AV46" s="44" t="s">
        <v>80</v>
      </c>
      <c r="AW46" s="45">
        <v>4</v>
      </c>
      <c r="AX46" s="22">
        <f t="shared" si="10"/>
        <v>3</v>
      </c>
      <c r="AY46" s="22"/>
      <c r="AZ46" s="46">
        <f t="shared" si="6"/>
        <v>0.92857142857142849</v>
      </c>
      <c r="BA46" s="22" t="str">
        <f t="shared" si="11"/>
        <v>HIGH</v>
      </c>
      <c r="BB46" s="22">
        <v>3</v>
      </c>
      <c r="BC46" s="22">
        <f t="shared" si="18"/>
        <v>18</v>
      </c>
      <c r="BD46" s="29" t="str">
        <f t="shared" si="12"/>
        <v>LOW RISK</v>
      </c>
      <c r="BE46" s="47"/>
      <c r="BF46" s="47"/>
      <c r="BG46" s="47"/>
      <c r="BH46" s="47"/>
      <c r="BI46" s="47"/>
      <c r="BJ46" s="47"/>
      <c r="BK46" s="47"/>
      <c r="BL46" s="47"/>
      <c r="BM46" s="47"/>
      <c r="BN46" s="47"/>
      <c r="BO46" s="47"/>
      <c r="BP46" s="47"/>
      <c r="BQ46" s="47"/>
      <c r="BR46" s="48"/>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c r="MK46" s="22"/>
      <c r="ML46" s="22"/>
      <c r="MM46" s="22"/>
      <c r="MN46" s="22"/>
      <c r="MO46" s="22"/>
      <c r="MP46" s="22"/>
      <c r="MQ46" s="22"/>
      <c r="MR46" s="22"/>
      <c r="MS46" s="22"/>
      <c r="MT46" s="22"/>
      <c r="MU46" s="22"/>
      <c r="MV46" s="22"/>
      <c r="MW46" s="22"/>
      <c r="MX46" s="22"/>
      <c r="MY46" s="22"/>
      <c r="MZ46" s="22"/>
      <c r="NA46" s="22"/>
      <c r="NB46" s="22"/>
      <c r="NC46" s="22"/>
      <c r="ND46" s="22"/>
      <c r="NE46" s="22"/>
      <c r="NF46" s="22"/>
      <c r="NG46" s="22"/>
      <c r="NH46" s="22"/>
      <c r="NI46" s="22"/>
      <c r="NJ46" s="22"/>
      <c r="NK46" s="22"/>
      <c r="NL46" s="22"/>
      <c r="NM46" s="22"/>
      <c r="NN46" s="22"/>
      <c r="NO46" s="22"/>
      <c r="NP46" s="22"/>
      <c r="NQ46" s="22"/>
      <c r="NR46" s="22"/>
      <c r="NS46" s="22"/>
      <c r="NT46" s="22"/>
      <c r="NU46" s="22"/>
      <c r="NV46" s="22"/>
      <c r="NW46" s="22"/>
      <c r="NX46" s="22"/>
      <c r="NY46" s="22"/>
      <c r="NZ46" s="22"/>
      <c r="OA46" s="22"/>
      <c r="OB46" s="22"/>
      <c r="OC46" s="22"/>
      <c r="OD46" s="22"/>
      <c r="OE46" s="22"/>
      <c r="OF46" s="22"/>
      <c r="OG46" s="22"/>
      <c r="OH46" s="22"/>
      <c r="OI46" s="22"/>
      <c r="OJ46" s="22"/>
      <c r="OK46" s="22"/>
      <c r="OL46" s="22"/>
      <c r="OM46" s="22"/>
      <c r="ON46" s="22"/>
      <c r="OO46" s="22"/>
      <c r="OP46" s="22"/>
      <c r="OQ46" s="22"/>
      <c r="OR46" s="22"/>
      <c r="OS46" s="22"/>
      <c r="OT46" s="22"/>
      <c r="OU46" s="22"/>
      <c r="OV46" s="22"/>
      <c r="OW46" s="22"/>
      <c r="OX46" s="22"/>
      <c r="OY46" s="22"/>
      <c r="OZ46" s="22"/>
      <c r="PA46" s="22"/>
      <c r="PB46" s="22"/>
      <c r="PC46" s="22"/>
      <c r="PD46" s="22"/>
      <c r="PE46" s="22"/>
      <c r="PF46" s="22"/>
      <c r="PG46" s="22"/>
      <c r="PH46" s="22"/>
      <c r="PI46" s="22"/>
      <c r="PJ46" s="22"/>
      <c r="PK46" s="22"/>
      <c r="PL46" s="22"/>
      <c r="PM46" s="22"/>
      <c r="PN46" s="22"/>
      <c r="PO46" s="22"/>
      <c r="PP46" s="22"/>
      <c r="PQ46" s="22"/>
      <c r="PR46" s="22"/>
      <c r="PS46" s="22"/>
      <c r="PT46" s="22"/>
      <c r="PU46" s="22"/>
      <c r="PV46" s="22"/>
      <c r="PW46" s="22"/>
      <c r="PX46" s="22"/>
      <c r="PY46" s="22"/>
      <c r="PZ46" s="22"/>
      <c r="QA46" s="22"/>
      <c r="QB46" s="22"/>
      <c r="QC46" s="22"/>
      <c r="QD46" s="22"/>
      <c r="QE46" s="22"/>
      <c r="QF46" s="22"/>
      <c r="QG46" s="22"/>
      <c r="QH46" s="22"/>
      <c r="QI46" s="22"/>
      <c r="QJ46" s="22"/>
      <c r="QK46" s="22"/>
      <c r="QL46" s="22"/>
      <c r="QM46" s="22"/>
      <c r="QN46" s="22"/>
      <c r="QO46" s="22"/>
      <c r="QP46" s="22"/>
      <c r="QQ46" s="22"/>
      <c r="QR46" s="22"/>
      <c r="QS46" s="22"/>
      <c r="QT46" s="22"/>
      <c r="QU46" s="22"/>
      <c r="QV46" s="22"/>
      <c r="QW46" s="22"/>
      <c r="QX46" s="22"/>
      <c r="QY46" s="22"/>
      <c r="QZ46" s="22"/>
      <c r="RA46" s="22"/>
      <c r="RB46" s="22"/>
      <c r="RC46" s="22"/>
      <c r="RD46" s="22"/>
      <c r="RE46" s="22"/>
      <c r="RF46" s="22"/>
      <c r="RG46" s="22"/>
      <c r="RH46" s="22"/>
      <c r="RI46" s="22"/>
      <c r="RJ46" s="22"/>
      <c r="RK46" s="22"/>
      <c r="RL46" s="22"/>
      <c r="RM46" s="22"/>
      <c r="RN46" s="22"/>
      <c r="RO46" s="22"/>
      <c r="RP46" s="22"/>
      <c r="RQ46" s="22"/>
      <c r="RR46" s="22"/>
      <c r="RS46" s="22"/>
      <c r="RT46" s="22"/>
      <c r="RU46" s="22"/>
      <c r="RV46" s="22"/>
      <c r="RW46" s="22"/>
      <c r="RX46" s="22"/>
      <c r="RY46" s="22"/>
      <c r="RZ46" s="22"/>
      <c r="SA46" s="22"/>
      <c r="SB46" s="22"/>
      <c r="SC46" s="22"/>
      <c r="SD46" s="22"/>
      <c r="SE46" s="22"/>
      <c r="SF46" s="22"/>
      <c r="SG46" s="22"/>
      <c r="SH46" s="22"/>
      <c r="SI46" s="22"/>
      <c r="SJ46" s="22"/>
      <c r="SK46" s="22"/>
      <c r="SL46" s="22"/>
      <c r="SM46" s="22"/>
      <c r="SN46" s="22"/>
      <c r="SO46" s="22"/>
      <c r="SP46" s="22"/>
      <c r="SQ46" s="22"/>
      <c r="SR46" s="22"/>
      <c r="SS46" s="22"/>
      <c r="ST46" s="22"/>
      <c r="SU46" s="22"/>
      <c r="SV46" s="22"/>
      <c r="SW46" s="22"/>
      <c r="SX46" s="22"/>
      <c r="SY46" s="22"/>
      <c r="SZ46" s="22"/>
      <c r="TA46" s="22"/>
      <c r="TB46" s="22"/>
      <c r="TC46" s="22"/>
      <c r="TD46" s="22"/>
      <c r="TE46" s="22"/>
      <c r="TF46" s="22"/>
      <c r="TG46" s="22"/>
      <c r="TH46" s="22"/>
      <c r="TI46" s="22"/>
      <c r="TJ46" s="22"/>
      <c r="TK46" s="22"/>
      <c r="TL46" s="22"/>
      <c r="TM46" s="22"/>
      <c r="TN46" s="22"/>
      <c r="TO46" s="22"/>
      <c r="TP46" s="22"/>
      <c r="TQ46" s="22"/>
      <c r="TR46" s="22"/>
      <c r="TS46" s="22"/>
      <c r="TT46" s="22"/>
      <c r="TU46" s="22"/>
      <c r="TV46" s="22"/>
      <c r="TW46" s="22"/>
      <c r="TX46" s="22"/>
      <c r="TY46" s="22"/>
      <c r="TZ46" s="22"/>
      <c r="UA46" s="22"/>
      <c r="UB46" s="22"/>
      <c r="UC46" s="22"/>
      <c r="UD46" s="22"/>
      <c r="UE46" s="22"/>
      <c r="UF46" s="22"/>
      <c r="UG46" s="22"/>
      <c r="UH46" s="22"/>
      <c r="UI46" s="22"/>
      <c r="UJ46" s="22"/>
      <c r="UK46" s="22"/>
      <c r="UL46" s="22"/>
      <c r="UM46" s="22"/>
      <c r="UN46" s="22"/>
      <c r="UO46" s="22"/>
      <c r="UP46" s="22"/>
      <c r="UQ46" s="22"/>
      <c r="UR46" s="22"/>
      <c r="US46" s="22"/>
      <c r="UT46" s="22"/>
      <c r="UU46" s="22"/>
      <c r="UV46" s="22"/>
      <c r="UW46" s="22"/>
      <c r="UX46" s="22"/>
      <c r="UY46" s="22"/>
      <c r="UZ46" s="22"/>
      <c r="VA46" s="22"/>
      <c r="VB46" s="22"/>
      <c r="VC46" s="22"/>
      <c r="VD46" s="22"/>
      <c r="VE46" s="22"/>
      <c r="VF46" s="22"/>
      <c r="VG46" s="22"/>
      <c r="VH46" s="22"/>
      <c r="VI46" s="22"/>
      <c r="VJ46" s="22"/>
      <c r="VK46" s="22"/>
      <c r="VL46" s="22"/>
      <c r="VM46" s="22"/>
      <c r="VN46" s="22"/>
      <c r="VO46" s="22"/>
      <c r="VP46" s="22"/>
      <c r="VQ46" s="22"/>
      <c r="VR46" s="22"/>
      <c r="VS46" s="22"/>
      <c r="VT46" s="22"/>
      <c r="VU46" s="22"/>
      <c r="VV46" s="22"/>
      <c r="VW46" s="22"/>
      <c r="VX46" s="22"/>
      <c r="VY46" s="22"/>
      <c r="VZ46" s="22"/>
      <c r="WA46" s="22"/>
      <c r="WB46" s="22"/>
      <c r="WC46" s="22"/>
      <c r="WD46" s="22"/>
      <c r="WE46" s="22"/>
      <c r="WF46" s="22"/>
      <c r="WG46" s="22"/>
      <c r="WH46" s="22"/>
      <c r="WI46" s="22"/>
      <c r="WJ46" s="22"/>
      <c r="WK46" s="22"/>
      <c r="WL46" s="22"/>
      <c r="WM46" s="22"/>
      <c r="WN46" s="22"/>
      <c r="WO46" s="22"/>
      <c r="WP46" s="22"/>
      <c r="WQ46" s="22"/>
      <c r="WR46" s="22"/>
      <c r="WS46" s="22"/>
      <c r="WT46" s="22"/>
      <c r="WU46" s="22"/>
      <c r="WV46" s="22"/>
      <c r="WW46" s="22"/>
      <c r="WX46" s="22"/>
      <c r="WY46" s="22"/>
      <c r="WZ46" s="22"/>
      <c r="XA46" s="22"/>
      <c r="XB46" s="22"/>
      <c r="XC46" s="22"/>
      <c r="XD46" s="22"/>
      <c r="XE46" s="22"/>
      <c r="XF46" s="22"/>
      <c r="XG46" s="22"/>
      <c r="XH46" s="22"/>
      <c r="XI46" s="22"/>
      <c r="XJ46" s="22"/>
      <c r="XK46" s="22"/>
      <c r="XL46" s="22"/>
      <c r="XM46" s="22"/>
      <c r="XN46" s="22"/>
      <c r="XO46" s="22"/>
      <c r="XP46" s="22"/>
      <c r="XQ46" s="22"/>
      <c r="XR46" s="22"/>
      <c r="XS46" s="22"/>
      <c r="XT46" s="22"/>
      <c r="XU46" s="22"/>
      <c r="XV46" s="22"/>
      <c r="XW46" s="22"/>
      <c r="XX46" s="22"/>
      <c r="XY46" s="22"/>
      <c r="XZ46" s="22"/>
      <c r="YA46" s="22"/>
      <c r="YB46" s="22"/>
      <c r="YC46" s="22"/>
      <c r="YD46" s="22"/>
      <c r="YE46" s="22"/>
      <c r="YF46" s="22"/>
      <c r="YG46" s="22"/>
      <c r="YH46" s="22"/>
      <c r="YI46" s="22"/>
      <c r="YJ46" s="22"/>
      <c r="YK46" s="22"/>
      <c r="YL46" s="22"/>
      <c r="YM46" s="22"/>
      <c r="YN46" s="22"/>
      <c r="YO46" s="22"/>
      <c r="YP46" s="22"/>
      <c r="YQ46" s="22"/>
      <c r="YR46" s="22"/>
      <c r="YS46" s="22"/>
      <c r="YT46" s="22"/>
      <c r="YU46" s="22"/>
      <c r="YV46" s="22"/>
      <c r="YW46" s="22"/>
      <c r="YX46" s="22"/>
      <c r="YY46" s="22"/>
      <c r="YZ46" s="22"/>
      <c r="ZA46" s="22"/>
      <c r="ZB46" s="22"/>
      <c r="ZC46" s="22"/>
      <c r="ZD46" s="22"/>
      <c r="ZE46" s="22"/>
      <c r="ZF46" s="22"/>
      <c r="ZG46" s="22"/>
      <c r="ZH46" s="22"/>
      <c r="ZI46" s="22"/>
      <c r="ZJ46" s="22"/>
      <c r="ZK46" s="22"/>
      <c r="ZL46" s="22"/>
      <c r="ZM46" s="22"/>
      <c r="ZN46" s="22"/>
      <c r="ZO46" s="22"/>
      <c r="ZP46" s="22"/>
      <c r="ZQ46" s="22"/>
      <c r="ZR46" s="22"/>
      <c r="ZS46" s="22"/>
      <c r="ZT46" s="22"/>
      <c r="ZU46" s="22"/>
      <c r="ZV46" s="22"/>
      <c r="ZW46" s="22"/>
      <c r="ZX46" s="22"/>
      <c r="ZY46" s="22"/>
      <c r="ZZ46" s="22"/>
      <c r="AAA46" s="22"/>
      <c r="AAB46" s="22"/>
      <c r="AAC46" s="22"/>
      <c r="AAD46" s="22"/>
      <c r="AAE46" s="22"/>
      <c r="AAF46" s="22"/>
    </row>
    <row r="47" spans="1:708" ht="47.25" customHeight="1">
      <c r="A47" s="22"/>
      <c r="B47" s="23" t="s">
        <v>72</v>
      </c>
      <c r="C47" s="23">
        <v>6</v>
      </c>
      <c r="D47" s="22"/>
      <c r="E47" s="22" t="s">
        <v>73</v>
      </c>
      <c r="F47" s="22" t="s">
        <v>153</v>
      </c>
      <c r="G47" s="24">
        <v>54.987000000000002</v>
      </c>
      <c r="H47" s="25">
        <v>5036</v>
      </c>
      <c r="I47" s="26">
        <f t="shared" si="0"/>
        <v>91.585283794351383</v>
      </c>
      <c r="J47" s="24">
        <v>54.987000000000002</v>
      </c>
      <c r="K47" s="27">
        <v>5036</v>
      </c>
      <c r="L47" s="28">
        <f t="shared" si="1"/>
        <v>1</v>
      </c>
      <c r="M47" s="23">
        <v>5</v>
      </c>
      <c r="N47" s="29"/>
      <c r="O47" s="30">
        <v>0.99009900990099009</v>
      </c>
      <c r="P47" s="23">
        <v>1</v>
      </c>
      <c r="Q47" s="23">
        <v>97</v>
      </c>
      <c r="R47" s="23">
        <v>39</v>
      </c>
      <c r="S47" s="31">
        <f t="shared" si="13"/>
        <v>0.40206185567010311</v>
      </c>
      <c r="T47" s="23">
        <v>4</v>
      </c>
      <c r="U47" s="23">
        <v>314</v>
      </c>
      <c r="V47" s="32">
        <f t="shared" si="14"/>
        <v>6.2351072279586972E-2</v>
      </c>
      <c r="W47" s="23">
        <v>2</v>
      </c>
      <c r="X47" s="22">
        <v>120</v>
      </c>
      <c r="Y47" s="34">
        <f t="shared" si="15"/>
        <v>2.3828435266084195E-2</v>
      </c>
      <c r="Z47" s="23">
        <v>1</v>
      </c>
      <c r="AA47" s="35">
        <v>37</v>
      </c>
      <c r="AB47" s="36">
        <f t="shared" si="16"/>
        <v>7.3471008737092929E-3</v>
      </c>
      <c r="AC47" s="23">
        <v>1</v>
      </c>
      <c r="AD47" s="37">
        <v>0.65</v>
      </c>
      <c r="AE47" s="23">
        <v>5</v>
      </c>
      <c r="AF47" s="38">
        <v>5.0000000000000001E-3</v>
      </c>
      <c r="AG47" s="23">
        <v>1</v>
      </c>
      <c r="AH47" s="23">
        <f t="shared" si="8"/>
        <v>2.1428571428571428</v>
      </c>
      <c r="AI47" s="22"/>
      <c r="AJ47" s="22">
        <f t="shared" si="17"/>
        <v>3.5714285714285712</v>
      </c>
      <c r="AK47" s="29" t="str">
        <f t="shared" si="9"/>
        <v>HIGH</v>
      </c>
      <c r="AL47" s="40" t="s">
        <v>75</v>
      </c>
      <c r="AM47" s="41">
        <v>2</v>
      </c>
      <c r="AN47" s="42" t="s">
        <v>76</v>
      </c>
      <c r="AO47" s="43">
        <v>2</v>
      </c>
      <c r="AP47" s="40" t="s">
        <v>154</v>
      </c>
      <c r="AQ47" s="43">
        <v>3</v>
      </c>
      <c r="AR47" s="40" t="s">
        <v>78</v>
      </c>
      <c r="AS47" s="41">
        <v>3</v>
      </c>
      <c r="AT47" s="40" t="s">
        <v>79</v>
      </c>
      <c r="AU47" s="41">
        <v>4</v>
      </c>
      <c r="AV47" s="44" t="s">
        <v>80</v>
      </c>
      <c r="AW47" s="45">
        <v>4</v>
      </c>
      <c r="AX47" s="22">
        <f t="shared" si="10"/>
        <v>3</v>
      </c>
      <c r="AY47" s="22"/>
      <c r="AZ47" s="46">
        <f t="shared" si="6"/>
        <v>1.1904761904761905</v>
      </c>
      <c r="BA47" s="22" t="str">
        <f t="shared" si="11"/>
        <v>HIGH</v>
      </c>
      <c r="BB47" s="22">
        <v>3</v>
      </c>
      <c r="BC47" s="22">
        <f t="shared" si="18"/>
        <v>18</v>
      </c>
      <c r="BD47" s="29" t="str">
        <f t="shared" si="12"/>
        <v>LOW RISK</v>
      </c>
      <c r="BE47" s="47"/>
      <c r="BF47" s="47"/>
      <c r="BG47" s="47"/>
      <c r="BH47" s="47"/>
      <c r="BI47" s="47"/>
      <c r="BJ47" s="47"/>
      <c r="BK47" s="47"/>
      <c r="BL47" s="47"/>
      <c r="BM47" s="47"/>
      <c r="BN47" s="47"/>
      <c r="BO47" s="47"/>
      <c r="BP47" s="47"/>
      <c r="BQ47" s="47"/>
      <c r="BR47" s="48"/>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c r="MK47" s="22"/>
      <c r="ML47" s="22"/>
      <c r="MM47" s="22"/>
      <c r="MN47" s="22"/>
      <c r="MO47" s="22"/>
      <c r="MP47" s="22"/>
      <c r="MQ47" s="22"/>
      <c r="MR47" s="22"/>
      <c r="MS47" s="22"/>
      <c r="MT47" s="22"/>
      <c r="MU47" s="22"/>
      <c r="MV47" s="22"/>
      <c r="MW47" s="22"/>
      <c r="MX47" s="22"/>
      <c r="MY47" s="22"/>
      <c r="MZ47" s="22"/>
      <c r="NA47" s="22"/>
      <c r="NB47" s="22"/>
      <c r="NC47" s="22"/>
      <c r="ND47" s="22"/>
      <c r="NE47" s="22"/>
      <c r="NF47" s="22"/>
      <c r="NG47" s="22"/>
      <c r="NH47" s="22"/>
      <c r="NI47" s="22"/>
      <c r="NJ47" s="22"/>
      <c r="NK47" s="22"/>
      <c r="NL47" s="22"/>
      <c r="NM47" s="22"/>
      <c r="NN47" s="22"/>
      <c r="NO47" s="22"/>
      <c r="NP47" s="22"/>
      <c r="NQ47" s="22"/>
      <c r="NR47" s="22"/>
      <c r="NS47" s="22"/>
      <c r="NT47" s="22"/>
      <c r="NU47" s="22"/>
      <c r="NV47" s="22"/>
      <c r="NW47" s="22"/>
      <c r="NX47" s="22"/>
      <c r="NY47" s="22"/>
      <c r="NZ47" s="22"/>
      <c r="OA47" s="22"/>
      <c r="OB47" s="22"/>
      <c r="OC47" s="22"/>
      <c r="OD47" s="22"/>
      <c r="OE47" s="22"/>
      <c r="OF47" s="22"/>
      <c r="OG47" s="22"/>
      <c r="OH47" s="22"/>
      <c r="OI47" s="22"/>
      <c r="OJ47" s="22"/>
      <c r="OK47" s="22"/>
      <c r="OL47" s="22"/>
      <c r="OM47" s="22"/>
      <c r="ON47" s="22"/>
      <c r="OO47" s="22"/>
      <c r="OP47" s="22"/>
      <c r="OQ47" s="22"/>
      <c r="OR47" s="22"/>
      <c r="OS47" s="22"/>
      <c r="OT47" s="22"/>
      <c r="OU47" s="22"/>
      <c r="OV47" s="22"/>
      <c r="OW47" s="22"/>
      <c r="OX47" s="22"/>
      <c r="OY47" s="22"/>
      <c r="OZ47" s="22"/>
      <c r="PA47" s="22"/>
      <c r="PB47" s="22"/>
      <c r="PC47" s="22"/>
      <c r="PD47" s="22"/>
      <c r="PE47" s="22"/>
      <c r="PF47" s="22"/>
      <c r="PG47" s="22"/>
      <c r="PH47" s="22"/>
      <c r="PI47" s="22"/>
      <c r="PJ47" s="22"/>
      <c r="PK47" s="22"/>
      <c r="PL47" s="22"/>
      <c r="PM47" s="22"/>
      <c r="PN47" s="22"/>
      <c r="PO47" s="22"/>
      <c r="PP47" s="22"/>
      <c r="PQ47" s="22"/>
      <c r="PR47" s="22"/>
      <c r="PS47" s="22"/>
      <c r="PT47" s="22"/>
      <c r="PU47" s="22"/>
      <c r="PV47" s="22"/>
      <c r="PW47" s="22"/>
      <c r="PX47" s="22"/>
      <c r="PY47" s="22"/>
      <c r="PZ47" s="22"/>
      <c r="QA47" s="22"/>
      <c r="QB47" s="22"/>
      <c r="QC47" s="22"/>
      <c r="QD47" s="22"/>
      <c r="QE47" s="22"/>
      <c r="QF47" s="22"/>
      <c r="QG47" s="22"/>
      <c r="QH47" s="22"/>
      <c r="QI47" s="22"/>
      <c r="QJ47" s="22"/>
      <c r="QK47" s="22"/>
      <c r="QL47" s="22"/>
      <c r="QM47" s="22"/>
      <c r="QN47" s="22"/>
      <c r="QO47" s="22"/>
      <c r="QP47" s="22"/>
      <c r="QQ47" s="22"/>
      <c r="QR47" s="22"/>
      <c r="QS47" s="22"/>
      <c r="QT47" s="22"/>
      <c r="QU47" s="22"/>
      <c r="QV47" s="22"/>
      <c r="QW47" s="22"/>
      <c r="QX47" s="22"/>
      <c r="QY47" s="22"/>
      <c r="QZ47" s="22"/>
      <c r="RA47" s="22"/>
      <c r="RB47" s="22"/>
      <c r="RC47" s="22"/>
      <c r="RD47" s="22"/>
      <c r="RE47" s="22"/>
      <c r="RF47" s="22"/>
      <c r="RG47" s="22"/>
      <c r="RH47" s="22"/>
      <c r="RI47" s="22"/>
      <c r="RJ47" s="22"/>
      <c r="RK47" s="22"/>
      <c r="RL47" s="22"/>
      <c r="RM47" s="22"/>
      <c r="RN47" s="22"/>
      <c r="RO47" s="22"/>
      <c r="RP47" s="22"/>
      <c r="RQ47" s="22"/>
      <c r="RR47" s="22"/>
      <c r="RS47" s="22"/>
      <c r="RT47" s="22"/>
      <c r="RU47" s="22"/>
      <c r="RV47" s="22"/>
      <c r="RW47" s="22"/>
      <c r="RX47" s="22"/>
      <c r="RY47" s="22"/>
      <c r="RZ47" s="22"/>
      <c r="SA47" s="22"/>
      <c r="SB47" s="22"/>
      <c r="SC47" s="22"/>
      <c r="SD47" s="22"/>
      <c r="SE47" s="22"/>
      <c r="SF47" s="22"/>
      <c r="SG47" s="22"/>
      <c r="SH47" s="22"/>
      <c r="SI47" s="22"/>
      <c r="SJ47" s="22"/>
      <c r="SK47" s="22"/>
      <c r="SL47" s="22"/>
      <c r="SM47" s="22"/>
      <c r="SN47" s="22"/>
      <c r="SO47" s="22"/>
      <c r="SP47" s="22"/>
      <c r="SQ47" s="22"/>
      <c r="SR47" s="22"/>
      <c r="SS47" s="22"/>
      <c r="ST47" s="22"/>
      <c r="SU47" s="22"/>
      <c r="SV47" s="22"/>
      <c r="SW47" s="22"/>
      <c r="SX47" s="22"/>
      <c r="SY47" s="22"/>
      <c r="SZ47" s="22"/>
      <c r="TA47" s="22"/>
      <c r="TB47" s="22"/>
      <c r="TC47" s="22"/>
      <c r="TD47" s="22"/>
      <c r="TE47" s="22"/>
      <c r="TF47" s="22"/>
      <c r="TG47" s="22"/>
      <c r="TH47" s="22"/>
      <c r="TI47" s="22"/>
      <c r="TJ47" s="22"/>
      <c r="TK47" s="22"/>
      <c r="TL47" s="22"/>
      <c r="TM47" s="22"/>
      <c r="TN47" s="22"/>
      <c r="TO47" s="22"/>
      <c r="TP47" s="22"/>
      <c r="TQ47" s="22"/>
      <c r="TR47" s="22"/>
      <c r="TS47" s="22"/>
      <c r="TT47" s="22"/>
      <c r="TU47" s="22"/>
      <c r="TV47" s="22"/>
      <c r="TW47" s="22"/>
      <c r="TX47" s="22"/>
      <c r="TY47" s="22"/>
      <c r="TZ47" s="22"/>
      <c r="UA47" s="22"/>
      <c r="UB47" s="22"/>
      <c r="UC47" s="22"/>
      <c r="UD47" s="22"/>
      <c r="UE47" s="22"/>
      <c r="UF47" s="22"/>
      <c r="UG47" s="22"/>
      <c r="UH47" s="22"/>
      <c r="UI47" s="22"/>
      <c r="UJ47" s="22"/>
      <c r="UK47" s="22"/>
      <c r="UL47" s="22"/>
      <c r="UM47" s="22"/>
      <c r="UN47" s="22"/>
      <c r="UO47" s="22"/>
      <c r="UP47" s="22"/>
      <c r="UQ47" s="22"/>
      <c r="UR47" s="22"/>
      <c r="US47" s="22"/>
      <c r="UT47" s="22"/>
      <c r="UU47" s="22"/>
      <c r="UV47" s="22"/>
      <c r="UW47" s="22"/>
      <c r="UX47" s="22"/>
      <c r="UY47" s="22"/>
      <c r="UZ47" s="22"/>
      <c r="VA47" s="22"/>
      <c r="VB47" s="22"/>
      <c r="VC47" s="22"/>
      <c r="VD47" s="22"/>
      <c r="VE47" s="22"/>
      <c r="VF47" s="22"/>
      <c r="VG47" s="22"/>
      <c r="VH47" s="22"/>
      <c r="VI47" s="22"/>
      <c r="VJ47" s="22"/>
      <c r="VK47" s="22"/>
      <c r="VL47" s="22"/>
      <c r="VM47" s="22"/>
      <c r="VN47" s="22"/>
      <c r="VO47" s="22"/>
      <c r="VP47" s="22"/>
      <c r="VQ47" s="22"/>
      <c r="VR47" s="22"/>
      <c r="VS47" s="22"/>
      <c r="VT47" s="22"/>
      <c r="VU47" s="22"/>
      <c r="VV47" s="22"/>
      <c r="VW47" s="22"/>
      <c r="VX47" s="22"/>
      <c r="VY47" s="22"/>
      <c r="VZ47" s="22"/>
      <c r="WA47" s="22"/>
      <c r="WB47" s="22"/>
      <c r="WC47" s="22"/>
      <c r="WD47" s="22"/>
      <c r="WE47" s="22"/>
      <c r="WF47" s="22"/>
      <c r="WG47" s="22"/>
      <c r="WH47" s="22"/>
      <c r="WI47" s="22"/>
      <c r="WJ47" s="22"/>
      <c r="WK47" s="22"/>
      <c r="WL47" s="22"/>
      <c r="WM47" s="22"/>
      <c r="WN47" s="22"/>
      <c r="WO47" s="22"/>
      <c r="WP47" s="22"/>
      <c r="WQ47" s="22"/>
      <c r="WR47" s="22"/>
      <c r="WS47" s="22"/>
      <c r="WT47" s="22"/>
      <c r="WU47" s="22"/>
      <c r="WV47" s="22"/>
      <c r="WW47" s="22"/>
      <c r="WX47" s="22"/>
      <c r="WY47" s="22"/>
      <c r="WZ47" s="22"/>
      <c r="XA47" s="22"/>
      <c r="XB47" s="22"/>
      <c r="XC47" s="22"/>
      <c r="XD47" s="22"/>
      <c r="XE47" s="22"/>
      <c r="XF47" s="22"/>
      <c r="XG47" s="22"/>
      <c r="XH47" s="22"/>
      <c r="XI47" s="22"/>
      <c r="XJ47" s="22"/>
      <c r="XK47" s="22"/>
      <c r="XL47" s="22"/>
      <c r="XM47" s="22"/>
      <c r="XN47" s="22"/>
      <c r="XO47" s="22"/>
      <c r="XP47" s="22"/>
      <c r="XQ47" s="22"/>
      <c r="XR47" s="22"/>
      <c r="XS47" s="22"/>
      <c r="XT47" s="22"/>
      <c r="XU47" s="22"/>
      <c r="XV47" s="22"/>
      <c r="XW47" s="22"/>
      <c r="XX47" s="22"/>
      <c r="XY47" s="22"/>
      <c r="XZ47" s="22"/>
      <c r="YA47" s="22"/>
      <c r="YB47" s="22"/>
      <c r="YC47" s="22"/>
      <c r="YD47" s="22"/>
      <c r="YE47" s="22"/>
      <c r="YF47" s="22"/>
      <c r="YG47" s="22"/>
      <c r="YH47" s="22"/>
      <c r="YI47" s="22"/>
      <c r="YJ47" s="22"/>
      <c r="YK47" s="22"/>
      <c r="YL47" s="22"/>
      <c r="YM47" s="22"/>
      <c r="YN47" s="22"/>
      <c r="YO47" s="22"/>
      <c r="YP47" s="22"/>
      <c r="YQ47" s="22"/>
      <c r="YR47" s="22"/>
      <c r="YS47" s="22"/>
      <c r="YT47" s="22"/>
      <c r="YU47" s="22"/>
      <c r="YV47" s="22"/>
      <c r="YW47" s="22"/>
      <c r="YX47" s="22"/>
      <c r="YY47" s="22"/>
      <c r="YZ47" s="22"/>
      <c r="ZA47" s="22"/>
      <c r="ZB47" s="22"/>
      <c r="ZC47" s="22"/>
      <c r="ZD47" s="22"/>
      <c r="ZE47" s="22"/>
      <c r="ZF47" s="22"/>
      <c r="ZG47" s="22"/>
      <c r="ZH47" s="22"/>
      <c r="ZI47" s="22"/>
      <c r="ZJ47" s="22"/>
      <c r="ZK47" s="22"/>
      <c r="ZL47" s="22"/>
      <c r="ZM47" s="22"/>
      <c r="ZN47" s="22"/>
      <c r="ZO47" s="22"/>
      <c r="ZP47" s="22"/>
      <c r="ZQ47" s="22"/>
      <c r="ZR47" s="22"/>
      <c r="ZS47" s="22"/>
      <c r="ZT47" s="22"/>
      <c r="ZU47" s="22"/>
      <c r="ZV47" s="22"/>
      <c r="ZW47" s="22"/>
      <c r="ZX47" s="22"/>
      <c r="ZY47" s="22"/>
      <c r="ZZ47" s="22"/>
      <c r="AAA47" s="22"/>
      <c r="AAB47" s="22"/>
      <c r="AAC47" s="22"/>
      <c r="AAD47" s="22"/>
      <c r="AAE47" s="22"/>
      <c r="AAF47" s="22"/>
    </row>
    <row r="48" spans="1:708" ht="153">
      <c r="A48" s="19"/>
      <c r="B48" s="23" t="s">
        <v>72</v>
      </c>
      <c r="C48" s="23">
        <v>6</v>
      </c>
      <c r="D48" s="19"/>
      <c r="E48" s="19" t="s">
        <v>73</v>
      </c>
      <c r="F48" s="22" t="s">
        <v>155</v>
      </c>
      <c r="G48" s="24">
        <v>11.5174</v>
      </c>
      <c r="H48" s="25">
        <v>1135</v>
      </c>
      <c r="I48" s="26">
        <f t="shared" si="0"/>
        <v>98.546546963724452</v>
      </c>
      <c r="J48" s="24">
        <v>11.5174</v>
      </c>
      <c r="K48" s="27">
        <v>1135</v>
      </c>
      <c r="L48" s="28">
        <f t="shared" si="1"/>
        <v>1</v>
      </c>
      <c r="M48" s="20">
        <v>5</v>
      </c>
      <c r="N48" s="49"/>
      <c r="O48" s="30">
        <v>0</v>
      </c>
      <c r="P48" s="20">
        <v>1</v>
      </c>
      <c r="Q48" s="20">
        <v>69</v>
      </c>
      <c r="R48" s="20">
        <v>20</v>
      </c>
      <c r="S48" s="31">
        <f t="shared" si="13"/>
        <v>0.28985507246376813</v>
      </c>
      <c r="T48" s="20">
        <v>3</v>
      </c>
      <c r="U48" s="20">
        <v>192</v>
      </c>
      <c r="V48" s="32">
        <f t="shared" si="14"/>
        <v>0.16916299559471365</v>
      </c>
      <c r="W48" s="20">
        <v>3</v>
      </c>
      <c r="X48" s="21">
        <v>77</v>
      </c>
      <c r="Y48" s="34">
        <f t="shared" si="15"/>
        <v>6.7841409691629953E-2</v>
      </c>
      <c r="Z48" s="20">
        <v>2</v>
      </c>
      <c r="AA48" s="35">
        <v>21</v>
      </c>
      <c r="AB48" s="36">
        <f t="shared" si="16"/>
        <v>1.8502202643171806E-2</v>
      </c>
      <c r="AC48" s="20">
        <v>1</v>
      </c>
      <c r="AD48" s="37">
        <v>0.55000000000000004</v>
      </c>
      <c r="AE48" s="20">
        <v>5</v>
      </c>
      <c r="AF48" s="38">
        <v>5.0000000000000001E-3</v>
      </c>
      <c r="AG48" s="23">
        <v>1</v>
      </c>
      <c r="AH48" s="23">
        <f t="shared" si="8"/>
        <v>2.2857142857142856</v>
      </c>
      <c r="AI48" s="50"/>
      <c r="AJ48" s="22">
        <f t="shared" si="17"/>
        <v>3.6428571428571428</v>
      </c>
      <c r="AK48" s="29" t="e">
        <f>IF(#REF!&lt;=1,"LOW", IF(#REF!&lt;=2,"MEDIUM LOW", IF(#REF!&lt;=3,"MEDIUM", IF(#REF!&lt;=4,"MEDIUM HIGH", "HIGH"))))</f>
        <v>#REF!</v>
      </c>
      <c r="AL48" s="40" t="s">
        <v>75</v>
      </c>
      <c r="AM48" s="41">
        <v>2</v>
      </c>
      <c r="AN48" s="42" t="s">
        <v>76</v>
      </c>
      <c r="AO48" s="43">
        <v>2</v>
      </c>
      <c r="AP48" s="40" t="s">
        <v>156</v>
      </c>
      <c r="AQ48" s="43">
        <v>3</v>
      </c>
      <c r="AR48" s="40" t="s">
        <v>78</v>
      </c>
      <c r="AS48" s="41">
        <v>3</v>
      </c>
      <c r="AT48" s="40" t="s">
        <v>79</v>
      </c>
      <c r="AU48" s="41">
        <v>4</v>
      </c>
      <c r="AV48" s="44" t="s">
        <v>80</v>
      </c>
      <c r="AW48" s="45">
        <v>4</v>
      </c>
      <c r="AX48" s="22">
        <f t="shared" si="10"/>
        <v>3</v>
      </c>
      <c r="AY48" s="49"/>
      <c r="AZ48" s="51">
        <f t="shared" si="6"/>
        <v>1.2142857142857142</v>
      </c>
      <c r="BA48" s="29" t="e">
        <f>IF(#REF!&lt;=1,"LOW", IF(#REF!&lt;=2,"MEDIUM LOW", IF(#REF!&lt;=3,"MEDIUM", IF(#REF!&lt;=4,"MEDIUM HIGH", "HIGH"))))</f>
        <v>#REF!</v>
      </c>
      <c r="BB48" s="49">
        <v>3</v>
      </c>
      <c r="BC48" s="22">
        <f t="shared" si="18"/>
        <v>18</v>
      </c>
      <c r="BD48" s="29" t="e">
        <f>IF(#REF!&lt;=6,"LOW RISK", IF(#REF!&lt;=12,"MODERATE RISK", IF(#REF!&lt;=18,"HIGH RISK","VERY HIGH RISK")))</f>
        <v>#REF!</v>
      </c>
      <c r="BE48" s="52"/>
      <c r="BF48" s="52"/>
      <c r="BG48" s="52"/>
      <c r="BH48" s="52"/>
      <c r="BI48" s="52"/>
      <c r="BJ48" s="52"/>
      <c r="BK48" s="52"/>
      <c r="BL48" s="52"/>
      <c r="BM48" s="52"/>
      <c r="BN48" s="52"/>
      <c r="BO48" s="52"/>
      <c r="BP48" s="52"/>
      <c r="BQ48" s="52"/>
    </row>
    <row r="49" spans="1:69" ht="178.5">
      <c r="A49" s="19"/>
      <c r="B49" s="23" t="s">
        <v>72</v>
      </c>
      <c r="C49" s="23">
        <v>6</v>
      </c>
      <c r="D49" s="19"/>
      <c r="E49" s="22" t="s">
        <v>81</v>
      </c>
      <c r="F49" s="22" t="s">
        <v>157</v>
      </c>
      <c r="G49" s="24">
        <v>535.45600000000002</v>
      </c>
      <c r="H49" s="25">
        <v>1871</v>
      </c>
      <c r="I49" s="26">
        <f t="shared" si="0"/>
        <v>3.494218012311002</v>
      </c>
      <c r="J49" s="24">
        <v>535.45600000000002</v>
      </c>
      <c r="K49" s="27">
        <v>1871</v>
      </c>
      <c r="L49" s="28">
        <f t="shared" si="1"/>
        <v>1</v>
      </c>
      <c r="M49" s="20">
        <v>5</v>
      </c>
      <c r="N49" s="49"/>
      <c r="O49" s="30">
        <v>1.2315270935960592</v>
      </c>
      <c r="P49" s="20">
        <v>1</v>
      </c>
      <c r="Q49" s="20">
        <v>139</v>
      </c>
      <c r="R49" s="20">
        <v>53</v>
      </c>
      <c r="S49" s="31">
        <f t="shared" si="13"/>
        <v>0.38129496402877699</v>
      </c>
      <c r="T49" s="20">
        <v>4</v>
      </c>
      <c r="U49" s="20">
        <v>355</v>
      </c>
      <c r="V49" s="32">
        <f t="shared" si="14"/>
        <v>0.18973810796365581</v>
      </c>
      <c r="W49" s="20">
        <v>3</v>
      </c>
      <c r="X49" s="21">
        <v>147</v>
      </c>
      <c r="Y49" s="34">
        <f t="shared" si="15"/>
        <v>7.8567610903260282E-2</v>
      </c>
      <c r="Z49" s="20">
        <v>2</v>
      </c>
      <c r="AA49" s="35">
        <v>11</v>
      </c>
      <c r="AB49" s="36">
        <f t="shared" si="16"/>
        <v>5.8792089791555322E-3</v>
      </c>
      <c r="AC49" s="20">
        <v>1</v>
      </c>
      <c r="AD49" s="37">
        <v>0.65</v>
      </c>
      <c r="AE49" s="20">
        <v>5</v>
      </c>
      <c r="AF49" s="38">
        <v>5.0000000000000001E-3</v>
      </c>
      <c r="AG49" s="23">
        <v>1</v>
      </c>
      <c r="AH49" s="23">
        <f t="shared" si="8"/>
        <v>2.4285714285714284</v>
      </c>
      <c r="AI49" s="50"/>
      <c r="AJ49" s="22">
        <f t="shared" si="17"/>
        <v>3.7142857142857144</v>
      </c>
      <c r="AK49" s="29" t="str">
        <f t="shared" si="9"/>
        <v>HIGH</v>
      </c>
      <c r="AL49" s="40" t="s">
        <v>75</v>
      </c>
      <c r="AM49" s="41">
        <v>2</v>
      </c>
      <c r="AN49" s="42" t="s">
        <v>76</v>
      </c>
      <c r="AO49" s="43">
        <v>2</v>
      </c>
      <c r="AP49" s="40" t="s">
        <v>122</v>
      </c>
      <c r="AQ49" s="43">
        <v>3</v>
      </c>
      <c r="AR49" s="40" t="s">
        <v>78</v>
      </c>
      <c r="AS49" s="41">
        <v>3</v>
      </c>
      <c r="AT49" s="40" t="s">
        <v>79</v>
      </c>
      <c r="AU49" s="41">
        <v>4</v>
      </c>
      <c r="AV49" s="44" t="s">
        <v>80</v>
      </c>
      <c r="AW49" s="45">
        <v>4</v>
      </c>
      <c r="AX49" s="22">
        <f t="shared" si="10"/>
        <v>3</v>
      </c>
      <c r="AY49" s="49"/>
      <c r="AZ49" s="51">
        <f t="shared" si="6"/>
        <v>1.2380952380952381</v>
      </c>
      <c r="BA49" s="29" t="str">
        <f t="shared" si="11"/>
        <v>HIGH</v>
      </c>
      <c r="BB49" s="49">
        <v>3</v>
      </c>
      <c r="BC49" s="22">
        <f t="shared" si="18"/>
        <v>18</v>
      </c>
      <c r="BD49" s="29" t="str">
        <f t="shared" si="12"/>
        <v>LOW RISK</v>
      </c>
      <c r="BE49" s="52"/>
      <c r="BF49" s="52"/>
      <c r="BG49" s="52"/>
      <c r="BH49" s="52"/>
      <c r="BI49" s="52"/>
      <c r="BJ49" s="52"/>
      <c r="BK49" s="52"/>
      <c r="BL49" s="52"/>
      <c r="BM49" s="52"/>
      <c r="BN49" s="52"/>
      <c r="BO49" s="52"/>
      <c r="BP49" s="52"/>
      <c r="BQ49" s="52"/>
    </row>
    <row r="50" spans="1:69" ht="191.25">
      <c r="A50" s="19"/>
      <c r="B50" s="23" t="s">
        <v>72</v>
      </c>
      <c r="C50" s="23">
        <v>6</v>
      </c>
      <c r="D50" s="19"/>
      <c r="E50" s="19" t="s">
        <v>73</v>
      </c>
      <c r="F50" s="22" t="s">
        <v>158</v>
      </c>
      <c r="G50" s="24">
        <v>7.6308699999999998</v>
      </c>
      <c r="H50" s="25">
        <v>163</v>
      </c>
      <c r="I50" s="26">
        <f t="shared" si="0"/>
        <v>21.36060501620392</v>
      </c>
      <c r="J50" s="24">
        <v>7.6308699999999998</v>
      </c>
      <c r="K50" s="27">
        <v>163</v>
      </c>
      <c r="L50" s="28">
        <f t="shared" si="1"/>
        <v>1</v>
      </c>
      <c r="M50" s="20">
        <v>5</v>
      </c>
      <c r="N50" s="49"/>
      <c r="O50" s="30">
        <v>2.0683453237410072</v>
      </c>
      <c r="P50" s="20">
        <v>1</v>
      </c>
      <c r="Q50" s="20">
        <v>0</v>
      </c>
      <c r="R50" s="20">
        <v>0</v>
      </c>
      <c r="S50" s="31">
        <v>0</v>
      </c>
      <c r="T50" s="20">
        <v>0</v>
      </c>
      <c r="U50" s="20">
        <v>0</v>
      </c>
      <c r="V50" s="32">
        <f t="shared" si="14"/>
        <v>0</v>
      </c>
      <c r="W50" s="20">
        <v>1</v>
      </c>
      <c r="X50" s="21">
        <v>12</v>
      </c>
      <c r="Y50" s="34">
        <f t="shared" si="15"/>
        <v>7.3619631901840496E-2</v>
      </c>
      <c r="Z50" s="20">
        <v>2</v>
      </c>
      <c r="AA50" s="35">
        <v>3</v>
      </c>
      <c r="AB50" s="36">
        <f t="shared" si="16"/>
        <v>1.8404907975460124E-2</v>
      </c>
      <c r="AC50" s="20">
        <v>1</v>
      </c>
      <c r="AD50" s="37">
        <v>0.55000000000000004</v>
      </c>
      <c r="AE50" s="20">
        <v>5</v>
      </c>
      <c r="AF50" s="38">
        <v>5.0000000000000001E-3</v>
      </c>
      <c r="AG50" s="23">
        <v>1</v>
      </c>
      <c r="AH50" s="23">
        <f t="shared" si="8"/>
        <v>1.5714285714285714</v>
      </c>
      <c r="AI50" s="50"/>
      <c r="AJ50" s="22">
        <f t="shared" si="17"/>
        <v>3.2857142857142856</v>
      </c>
      <c r="AK50" s="29" t="str">
        <f t="shared" si="9"/>
        <v>HIGH</v>
      </c>
      <c r="AL50" s="40" t="s">
        <v>75</v>
      </c>
      <c r="AM50" s="41">
        <v>2</v>
      </c>
      <c r="AN50" s="42" t="s">
        <v>76</v>
      </c>
      <c r="AO50" s="43">
        <v>2</v>
      </c>
      <c r="AP50" s="40" t="s">
        <v>159</v>
      </c>
      <c r="AQ50" s="43">
        <v>2</v>
      </c>
      <c r="AR50" s="40" t="s">
        <v>78</v>
      </c>
      <c r="AS50" s="41">
        <v>3</v>
      </c>
      <c r="AT50" s="40" t="s">
        <v>79</v>
      </c>
      <c r="AU50" s="41">
        <v>4</v>
      </c>
      <c r="AV50" s="44" t="s">
        <v>80</v>
      </c>
      <c r="AW50" s="45">
        <v>4</v>
      </c>
      <c r="AX50" s="22">
        <f t="shared" si="10"/>
        <v>2.8333333333333335</v>
      </c>
      <c r="AY50" s="49"/>
      <c r="AZ50" s="51">
        <f t="shared" si="6"/>
        <v>1.1596638655462184</v>
      </c>
      <c r="BA50" s="29" t="str">
        <f t="shared" si="11"/>
        <v>HIGH</v>
      </c>
      <c r="BB50" s="49">
        <v>3</v>
      </c>
      <c r="BC50" s="22">
        <f t="shared" si="18"/>
        <v>18</v>
      </c>
      <c r="BD50" s="29" t="str">
        <f t="shared" si="12"/>
        <v>LOW RISK</v>
      </c>
      <c r="BE50" s="52"/>
      <c r="BF50" s="52"/>
      <c r="BG50" s="52"/>
      <c r="BH50" s="52"/>
      <c r="BI50" s="52"/>
      <c r="BJ50" s="52"/>
      <c r="BK50" s="52"/>
      <c r="BL50" s="52"/>
      <c r="BM50" s="52"/>
      <c r="BN50" s="52"/>
      <c r="BO50" s="52"/>
      <c r="BP50" s="52"/>
      <c r="BQ50" s="52"/>
    </row>
    <row r="51" spans="1:69" ht="191.25">
      <c r="A51" s="19"/>
      <c r="B51" s="23" t="s">
        <v>72</v>
      </c>
      <c r="C51" s="23">
        <v>6</v>
      </c>
      <c r="D51" s="19"/>
      <c r="E51" s="22" t="s">
        <v>81</v>
      </c>
      <c r="F51" s="22" t="s">
        <v>160</v>
      </c>
      <c r="G51" s="24">
        <v>758.43499999999995</v>
      </c>
      <c r="H51" s="25">
        <v>21703</v>
      </c>
      <c r="I51" s="26">
        <f t="shared" si="0"/>
        <v>28.615504295028579</v>
      </c>
      <c r="J51" s="24">
        <v>628.09900000000005</v>
      </c>
      <c r="K51" s="27">
        <v>17973.400000000001</v>
      </c>
      <c r="L51" s="28">
        <f t="shared" si="1"/>
        <v>0.82815278993687513</v>
      </c>
      <c r="M51" s="20">
        <v>5</v>
      </c>
      <c r="N51" s="49"/>
      <c r="O51" s="30">
        <v>0.60240963855421692</v>
      </c>
      <c r="P51" s="20">
        <v>1</v>
      </c>
      <c r="Q51" s="20">
        <v>485</v>
      </c>
      <c r="R51" s="20">
        <v>181</v>
      </c>
      <c r="S51" s="31">
        <f t="shared" si="13"/>
        <v>0.3731958762886598</v>
      </c>
      <c r="T51" s="20">
        <v>4</v>
      </c>
      <c r="U51" s="20">
        <v>1587</v>
      </c>
      <c r="V51" s="32">
        <f t="shared" si="14"/>
        <v>7.3123531309035622E-2</v>
      </c>
      <c r="W51" s="20">
        <v>2</v>
      </c>
      <c r="X51" s="21">
        <v>732</v>
      </c>
      <c r="Y51" s="34">
        <f t="shared" si="15"/>
        <v>3.37280560291204E-2</v>
      </c>
      <c r="Z51" s="20">
        <v>1</v>
      </c>
      <c r="AA51" s="35">
        <v>158</v>
      </c>
      <c r="AB51" s="36">
        <f t="shared" si="16"/>
        <v>7.2800995254112336E-3</v>
      </c>
      <c r="AC51" s="20">
        <v>1</v>
      </c>
      <c r="AD51" s="37">
        <v>0.55000000000000004</v>
      </c>
      <c r="AE51" s="20">
        <v>5</v>
      </c>
      <c r="AF51" s="38">
        <v>5.0000000000000001E-3</v>
      </c>
      <c r="AG51" s="23">
        <v>1</v>
      </c>
      <c r="AH51" s="23">
        <f t="shared" si="8"/>
        <v>2.1428571428571428</v>
      </c>
      <c r="AI51" s="50"/>
      <c r="AJ51" s="22">
        <f t="shared" si="17"/>
        <v>3.5714285714285712</v>
      </c>
      <c r="AK51" s="29" t="str">
        <f t="shared" si="9"/>
        <v>HIGH</v>
      </c>
      <c r="AL51" s="40" t="s">
        <v>75</v>
      </c>
      <c r="AM51" s="41">
        <v>2</v>
      </c>
      <c r="AN51" s="42" t="s">
        <v>76</v>
      </c>
      <c r="AO51" s="43">
        <v>2</v>
      </c>
      <c r="AP51" s="40" t="s">
        <v>161</v>
      </c>
      <c r="AQ51" s="43">
        <v>3</v>
      </c>
      <c r="AR51" s="40" t="s">
        <v>78</v>
      </c>
      <c r="AS51" s="41">
        <v>3</v>
      </c>
      <c r="AT51" s="40" t="s">
        <v>79</v>
      </c>
      <c r="AU51" s="41">
        <v>4</v>
      </c>
      <c r="AV51" s="44" t="s">
        <v>80</v>
      </c>
      <c r="AW51" s="45">
        <v>4</v>
      </c>
      <c r="AX51" s="22">
        <f t="shared" si="10"/>
        <v>3</v>
      </c>
      <c r="AY51" s="49"/>
      <c r="AZ51" s="51">
        <f t="shared" si="6"/>
        <v>1.1904761904761905</v>
      </c>
      <c r="BA51" s="29" t="str">
        <f t="shared" si="11"/>
        <v>HIGH</v>
      </c>
      <c r="BB51" s="49">
        <v>3</v>
      </c>
      <c r="BC51" s="22">
        <f t="shared" si="18"/>
        <v>18</v>
      </c>
      <c r="BD51" s="29" t="str">
        <f t="shared" si="12"/>
        <v>LOW RISK</v>
      </c>
      <c r="BE51" s="52"/>
      <c r="BF51" s="52"/>
      <c r="BG51" s="52"/>
      <c r="BH51" s="52"/>
      <c r="BI51" s="52"/>
      <c r="BJ51" s="52"/>
      <c r="BK51" s="52"/>
      <c r="BL51" s="52"/>
      <c r="BM51" s="52"/>
      <c r="BN51" s="52"/>
      <c r="BO51" s="52"/>
      <c r="BP51" s="52"/>
      <c r="BQ51" s="52"/>
    </row>
    <row r="52" spans="1:69" ht="191.25">
      <c r="A52" s="19"/>
      <c r="B52" s="23" t="s">
        <v>72</v>
      </c>
      <c r="C52" s="23">
        <v>6</v>
      </c>
      <c r="D52" s="19"/>
      <c r="E52" s="19" t="s">
        <v>73</v>
      </c>
      <c r="F52" s="22" t="s">
        <v>162</v>
      </c>
      <c r="G52" s="24">
        <v>55.017800000000001</v>
      </c>
      <c r="H52" s="25">
        <v>6301</v>
      </c>
      <c r="I52" s="26">
        <f t="shared" si="0"/>
        <v>114.52657140052855</v>
      </c>
      <c r="J52" s="24">
        <v>55.017800000000001</v>
      </c>
      <c r="K52" s="27">
        <v>6301.02</v>
      </c>
      <c r="L52" s="28">
        <f t="shared" si="1"/>
        <v>1.0000031740993494</v>
      </c>
      <c r="M52" s="20">
        <v>5</v>
      </c>
      <c r="N52" s="49"/>
      <c r="O52" s="30">
        <v>7.2796934865900385</v>
      </c>
      <c r="P52" s="20">
        <v>2</v>
      </c>
      <c r="Q52" s="20">
        <v>294</v>
      </c>
      <c r="R52" s="20">
        <v>116</v>
      </c>
      <c r="S52" s="31">
        <f t="shared" si="13"/>
        <v>0.39455782312925169</v>
      </c>
      <c r="T52" s="20">
        <v>4</v>
      </c>
      <c r="U52" s="20">
        <v>869</v>
      </c>
      <c r="V52" s="32">
        <f t="shared" si="14"/>
        <v>0.13791461672750358</v>
      </c>
      <c r="W52" s="20">
        <v>2</v>
      </c>
      <c r="X52" s="21">
        <v>253</v>
      </c>
      <c r="Y52" s="34">
        <f t="shared" si="15"/>
        <v>4.0152356768766863E-2</v>
      </c>
      <c r="Z52" s="20">
        <v>1</v>
      </c>
      <c r="AA52" s="35">
        <v>55</v>
      </c>
      <c r="AB52" s="36">
        <f t="shared" si="16"/>
        <v>8.7287732106014915E-3</v>
      </c>
      <c r="AC52" s="20">
        <v>1</v>
      </c>
      <c r="AD52" s="37">
        <v>0.55000000000000004</v>
      </c>
      <c r="AE52" s="20">
        <v>5</v>
      </c>
      <c r="AF52" s="38">
        <v>5.0000000000000001E-3</v>
      </c>
      <c r="AG52" s="23">
        <v>1</v>
      </c>
      <c r="AH52" s="23">
        <f t="shared" si="8"/>
        <v>2.2857142857142856</v>
      </c>
      <c r="AI52" s="50"/>
      <c r="AJ52" s="22">
        <f t="shared" si="17"/>
        <v>3.6428571428571428</v>
      </c>
      <c r="AK52" s="29" t="str">
        <f t="shared" si="9"/>
        <v>HIGH</v>
      </c>
      <c r="AL52" s="40" t="s">
        <v>75</v>
      </c>
      <c r="AM52" s="41">
        <v>2</v>
      </c>
      <c r="AN52" s="42" t="s">
        <v>76</v>
      </c>
      <c r="AO52" s="43">
        <v>2</v>
      </c>
      <c r="AP52" s="40" t="s">
        <v>163</v>
      </c>
      <c r="AQ52" s="43">
        <v>3</v>
      </c>
      <c r="AR52" s="40" t="s">
        <v>78</v>
      </c>
      <c r="AS52" s="41">
        <v>3</v>
      </c>
      <c r="AT52" s="40" t="s">
        <v>79</v>
      </c>
      <c r="AU52" s="41">
        <v>4</v>
      </c>
      <c r="AV52" s="44" t="s">
        <v>80</v>
      </c>
      <c r="AW52" s="45">
        <v>4</v>
      </c>
      <c r="AX52" s="22">
        <f t="shared" si="10"/>
        <v>3</v>
      </c>
      <c r="AY52" s="49"/>
      <c r="AZ52" s="51">
        <f t="shared" si="6"/>
        <v>1.2142857142857142</v>
      </c>
      <c r="BA52" s="29" t="str">
        <f t="shared" si="11"/>
        <v>HIGH</v>
      </c>
      <c r="BB52" s="49">
        <v>3</v>
      </c>
      <c r="BC52" s="22">
        <f t="shared" si="18"/>
        <v>18</v>
      </c>
      <c r="BD52" s="29" t="str">
        <f t="shared" si="12"/>
        <v>LOW RISK</v>
      </c>
      <c r="BE52" s="52"/>
      <c r="BF52" s="52"/>
      <c r="BG52" s="52"/>
      <c r="BH52" s="52"/>
      <c r="BI52" s="52"/>
      <c r="BJ52" s="52"/>
      <c r="BK52" s="52"/>
      <c r="BL52" s="52"/>
      <c r="BM52" s="52"/>
      <c r="BN52" s="52"/>
      <c r="BO52" s="52"/>
      <c r="BP52" s="52"/>
      <c r="BQ52" s="52"/>
    </row>
    <row r="53" spans="1:69" ht="178.5">
      <c r="A53" s="19"/>
      <c r="B53" s="23" t="s">
        <v>72</v>
      </c>
      <c r="C53" s="23">
        <v>6</v>
      </c>
      <c r="D53" s="19"/>
      <c r="E53" s="22" t="s">
        <v>81</v>
      </c>
      <c r="F53" s="22" t="s">
        <v>164</v>
      </c>
      <c r="G53" s="24">
        <v>1762.58</v>
      </c>
      <c r="H53" s="25">
        <v>5234</v>
      </c>
      <c r="I53" s="26">
        <f t="shared" si="0"/>
        <v>2.9695106037740131</v>
      </c>
      <c r="J53" s="24">
        <v>1076.56</v>
      </c>
      <c r="K53" s="27">
        <v>3196.86</v>
      </c>
      <c r="L53" s="28">
        <f t="shared" si="1"/>
        <v>0.61078716087122664</v>
      </c>
      <c r="M53" s="20">
        <v>5</v>
      </c>
      <c r="N53" s="49"/>
      <c r="O53" s="30">
        <v>1.4925373134328357</v>
      </c>
      <c r="P53" s="20">
        <v>1</v>
      </c>
      <c r="Q53" s="20">
        <v>471</v>
      </c>
      <c r="R53" s="20">
        <v>114</v>
      </c>
      <c r="S53" s="31">
        <f t="shared" si="13"/>
        <v>0.24203821656050956</v>
      </c>
      <c r="T53" s="20">
        <v>3</v>
      </c>
      <c r="U53" s="20">
        <v>1277</v>
      </c>
      <c r="V53" s="32">
        <f t="shared" si="14"/>
        <v>0.24398165838746658</v>
      </c>
      <c r="W53" s="20">
        <v>3</v>
      </c>
      <c r="X53" s="21">
        <v>294</v>
      </c>
      <c r="Y53" s="34">
        <f t="shared" si="15"/>
        <v>5.6171188383645397E-2</v>
      </c>
      <c r="Z53" s="20">
        <v>2</v>
      </c>
      <c r="AA53" s="35">
        <v>9</v>
      </c>
      <c r="AB53" s="36">
        <f t="shared" si="16"/>
        <v>1.7195261750095529E-3</v>
      </c>
      <c r="AC53" s="20">
        <v>1</v>
      </c>
      <c r="AD53" s="37">
        <v>0.55000000000000004</v>
      </c>
      <c r="AE53" s="20">
        <v>5</v>
      </c>
      <c r="AF53" s="38">
        <v>5.0000000000000001E-3</v>
      </c>
      <c r="AG53" s="23">
        <v>1</v>
      </c>
      <c r="AH53" s="23">
        <f t="shared" si="8"/>
        <v>2.2857142857142856</v>
      </c>
      <c r="AI53" s="50"/>
      <c r="AJ53" s="22">
        <f t="shared" si="17"/>
        <v>3.6428571428571428</v>
      </c>
      <c r="AK53" s="29" t="str">
        <f t="shared" si="9"/>
        <v>HIGH</v>
      </c>
      <c r="AL53" s="40" t="s">
        <v>75</v>
      </c>
      <c r="AM53" s="41">
        <v>2</v>
      </c>
      <c r="AN53" s="42" t="s">
        <v>76</v>
      </c>
      <c r="AO53" s="43">
        <v>2</v>
      </c>
      <c r="AP53" s="40" t="s">
        <v>122</v>
      </c>
      <c r="AQ53" s="43">
        <v>3</v>
      </c>
      <c r="AR53" s="40" t="s">
        <v>78</v>
      </c>
      <c r="AS53" s="41">
        <v>3</v>
      </c>
      <c r="AT53" s="40" t="s">
        <v>79</v>
      </c>
      <c r="AU53" s="41">
        <v>4</v>
      </c>
      <c r="AV53" s="44" t="s">
        <v>80</v>
      </c>
      <c r="AW53" s="45">
        <v>4</v>
      </c>
      <c r="AX53" s="22">
        <f t="shared" si="10"/>
        <v>3</v>
      </c>
      <c r="AY53" s="49"/>
      <c r="AZ53" s="51">
        <f t="shared" si="6"/>
        <v>1.2142857142857142</v>
      </c>
      <c r="BA53" s="29" t="str">
        <f t="shared" si="11"/>
        <v>HIGH</v>
      </c>
      <c r="BB53" s="49">
        <v>3</v>
      </c>
      <c r="BC53" s="22">
        <f t="shared" si="18"/>
        <v>18</v>
      </c>
      <c r="BD53" s="29" t="str">
        <f t="shared" si="12"/>
        <v>LOW RISK</v>
      </c>
      <c r="BE53" s="52"/>
      <c r="BF53" s="52"/>
      <c r="BG53" s="52"/>
      <c r="BH53" s="52"/>
      <c r="BI53" s="52"/>
      <c r="BJ53" s="52"/>
      <c r="BK53" s="52"/>
      <c r="BL53" s="52"/>
      <c r="BM53" s="52"/>
      <c r="BN53" s="52"/>
      <c r="BO53" s="52"/>
      <c r="BP53" s="52"/>
      <c r="BQ53" s="52"/>
    </row>
    <row r="54" spans="1:69" ht="178.5">
      <c r="A54" s="19"/>
      <c r="B54" s="23" t="s">
        <v>72</v>
      </c>
      <c r="C54" s="23">
        <v>6</v>
      </c>
      <c r="D54" s="19"/>
      <c r="E54" s="22" t="s">
        <v>165</v>
      </c>
      <c r="F54" s="22" t="s">
        <v>166</v>
      </c>
      <c r="G54" s="24">
        <v>487.214</v>
      </c>
      <c r="H54" s="25">
        <v>4462</v>
      </c>
      <c r="I54" s="26">
        <f t="shared" si="0"/>
        <v>9.1581933195679923</v>
      </c>
      <c r="J54" s="24">
        <v>472.54199999999997</v>
      </c>
      <c r="K54" s="27">
        <v>4327.63</v>
      </c>
      <c r="L54" s="28">
        <f t="shared" si="1"/>
        <v>0.96988570147915731</v>
      </c>
      <c r="M54" s="20">
        <v>5</v>
      </c>
      <c r="N54" s="49"/>
      <c r="O54" s="30">
        <v>3.2921810699588478</v>
      </c>
      <c r="P54" s="20">
        <v>1</v>
      </c>
      <c r="Q54" s="20">
        <v>371</v>
      </c>
      <c r="R54" s="20">
        <v>171</v>
      </c>
      <c r="S54" s="31">
        <f t="shared" si="13"/>
        <v>0.46091644204851751</v>
      </c>
      <c r="T54" s="20">
        <v>4</v>
      </c>
      <c r="U54" s="20">
        <v>1030</v>
      </c>
      <c r="V54" s="32">
        <f t="shared" si="14"/>
        <v>0.23083818915284626</v>
      </c>
      <c r="W54" s="20">
        <v>3</v>
      </c>
      <c r="X54" s="21">
        <v>240</v>
      </c>
      <c r="Y54" s="34">
        <f t="shared" si="15"/>
        <v>5.3787539220080678E-2</v>
      </c>
      <c r="Z54" s="20">
        <v>1</v>
      </c>
      <c r="AA54" s="35">
        <v>50</v>
      </c>
      <c r="AB54" s="36">
        <f t="shared" si="16"/>
        <v>1.1205737337516808E-2</v>
      </c>
      <c r="AC54" s="20">
        <v>1</v>
      </c>
      <c r="AD54" s="37">
        <v>0.55000000000000004</v>
      </c>
      <c r="AE54" s="20">
        <v>5</v>
      </c>
      <c r="AF54" s="38">
        <v>5.0000000000000001E-3</v>
      </c>
      <c r="AG54" s="23">
        <v>1</v>
      </c>
      <c r="AH54" s="23">
        <f t="shared" si="8"/>
        <v>2.2857142857142856</v>
      </c>
      <c r="AI54" s="50"/>
      <c r="AJ54" s="22">
        <f t="shared" si="17"/>
        <v>3.6428571428571428</v>
      </c>
      <c r="AK54" s="29" t="str">
        <f t="shared" si="9"/>
        <v>HIGH</v>
      </c>
      <c r="AL54" s="40" t="s">
        <v>75</v>
      </c>
      <c r="AM54" s="41">
        <v>2</v>
      </c>
      <c r="AN54" s="42" t="s">
        <v>76</v>
      </c>
      <c r="AO54" s="43">
        <v>2</v>
      </c>
      <c r="AP54" s="40" t="s">
        <v>122</v>
      </c>
      <c r="AQ54" s="43">
        <v>3</v>
      </c>
      <c r="AR54" s="40" t="s">
        <v>78</v>
      </c>
      <c r="AS54" s="41">
        <v>3</v>
      </c>
      <c r="AT54" s="40" t="s">
        <v>79</v>
      </c>
      <c r="AU54" s="41">
        <v>4</v>
      </c>
      <c r="AV54" s="44" t="s">
        <v>80</v>
      </c>
      <c r="AW54" s="45">
        <v>4</v>
      </c>
      <c r="AX54" s="22">
        <f t="shared" si="10"/>
        <v>3</v>
      </c>
      <c r="AY54" s="49"/>
      <c r="AZ54" s="51">
        <f t="shared" si="6"/>
        <v>1.2142857142857142</v>
      </c>
      <c r="BA54" s="29" t="str">
        <f t="shared" si="11"/>
        <v>HIGH</v>
      </c>
      <c r="BB54" s="49">
        <v>3</v>
      </c>
      <c r="BC54" s="22">
        <f t="shared" si="18"/>
        <v>18</v>
      </c>
      <c r="BD54" s="29" t="str">
        <f t="shared" si="12"/>
        <v>LOW RISK</v>
      </c>
      <c r="BE54" s="52"/>
      <c r="BF54" s="52"/>
      <c r="BG54" s="52"/>
      <c r="BH54" s="52"/>
      <c r="BI54" s="52"/>
      <c r="BJ54" s="52"/>
      <c r="BK54" s="52"/>
      <c r="BL54" s="52"/>
      <c r="BM54" s="52"/>
      <c r="BN54" s="52"/>
      <c r="BO54" s="52"/>
      <c r="BP54" s="52"/>
      <c r="BQ54" s="52"/>
    </row>
    <row r="55" spans="1:69" ht="178.5">
      <c r="A55" s="19"/>
      <c r="B55" s="23" t="s">
        <v>72</v>
      </c>
      <c r="C55" s="23">
        <v>6</v>
      </c>
      <c r="D55" s="19"/>
      <c r="E55" s="22" t="s">
        <v>86</v>
      </c>
      <c r="F55" s="22" t="s">
        <v>167</v>
      </c>
      <c r="G55" s="24">
        <v>638.678</v>
      </c>
      <c r="H55" s="25">
        <v>1417</v>
      </c>
      <c r="I55" s="26">
        <f>H55/G55</f>
        <v>2.2186453893824432</v>
      </c>
      <c r="J55" s="24">
        <v>257.488</v>
      </c>
      <c r="K55" s="27">
        <v>339.72300000000001</v>
      </c>
      <c r="L55" s="28">
        <f>K55/H55</f>
        <v>0.23974805928016937</v>
      </c>
      <c r="M55" s="20">
        <v>3</v>
      </c>
      <c r="N55" s="49"/>
      <c r="O55" s="30">
        <v>0.2288329519450801</v>
      </c>
      <c r="P55" s="20">
        <v>1</v>
      </c>
      <c r="Q55" s="20">
        <v>0</v>
      </c>
      <c r="R55" s="20">
        <v>0</v>
      </c>
      <c r="S55" s="31">
        <v>0</v>
      </c>
      <c r="T55" s="20">
        <v>0</v>
      </c>
      <c r="U55" s="20">
        <v>256</v>
      </c>
      <c r="V55" s="32">
        <f t="shared" si="14"/>
        <v>0.18066337332392379</v>
      </c>
      <c r="W55" s="20">
        <v>3</v>
      </c>
      <c r="X55" s="21">
        <v>122</v>
      </c>
      <c r="Y55" s="34">
        <f t="shared" si="15"/>
        <v>8.6097388849682432E-2</v>
      </c>
      <c r="Z55" s="20">
        <v>2</v>
      </c>
      <c r="AA55" s="35">
        <v>2</v>
      </c>
      <c r="AB55" s="36">
        <f t="shared" si="16"/>
        <v>1.4114326040931546E-3</v>
      </c>
      <c r="AC55" s="20">
        <v>1</v>
      </c>
      <c r="AD55" s="37">
        <v>0.45</v>
      </c>
      <c r="AE55" s="20">
        <v>4</v>
      </c>
      <c r="AF55" s="38">
        <v>5.0000000000000001E-3</v>
      </c>
      <c r="AG55" s="23">
        <v>1</v>
      </c>
      <c r="AH55" s="23">
        <f t="shared" si="8"/>
        <v>1.7142857142857142</v>
      </c>
      <c r="AI55" s="50"/>
      <c r="AJ55" s="22">
        <f t="shared" si="17"/>
        <v>2.3571428571428572</v>
      </c>
      <c r="AK55" s="29" t="str">
        <f t="shared" si="9"/>
        <v>HIGH</v>
      </c>
      <c r="AL55" s="40" t="s">
        <v>75</v>
      </c>
      <c r="AM55" s="41">
        <v>2</v>
      </c>
      <c r="AN55" s="42" t="s">
        <v>76</v>
      </c>
      <c r="AO55" s="43">
        <v>2</v>
      </c>
      <c r="AP55" s="40" t="s">
        <v>122</v>
      </c>
      <c r="AQ55" s="43">
        <v>3</v>
      </c>
      <c r="AR55" s="40" t="s">
        <v>78</v>
      </c>
      <c r="AS55" s="41">
        <v>3</v>
      </c>
      <c r="AT55" s="40" t="s">
        <v>79</v>
      </c>
      <c r="AU55" s="41">
        <v>4</v>
      </c>
      <c r="AV55" s="44" t="s">
        <v>80</v>
      </c>
      <c r="AW55" s="45">
        <v>4</v>
      </c>
      <c r="AX55" s="22">
        <f t="shared" si="10"/>
        <v>3</v>
      </c>
      <c r="AY55" s="49"/>
      <c r="AZ55" s="51">
        <f t="shared" si="6"/>
        <v>0.7857142857142857</v>
      </c>
      <c r="BA55" s="29" t="str">
        <f t="shared" si="11"/>
        <v>HIGH</v>
      </c>
      <c r="BB55" s="49">
        <v>2</v>
      </c>
      <c r="BC55" s="22">
        <f t="shared" si="18"/>
        <v>12</v>
      </c>
      <c r="BD55" s="29" t="str">
        <f t="shared" si="12"/>
        <v>LOW RISK</v>
      </c>
      <c r="BE55" s="52"/>
      <c r="BF55" s="52"/>
      <c r="BG55" s="52"/>
      <c r="BH55" s="52"/>
      <c r="BI55" s="52"/>
      <c r="BJ55" s="52"/>
      <c r="BK55" s="52"/>
      <c r="BL55" s="52"/>
      <c r="BM55" s="52"/>
      <c r="BN55" s="52"/>
      <c r="BO55" s="52"/>
      <c r="BP55" s="52"/>
      <c r="BQ55" s="52"/>
    </row>
    <row r="56" spans="1:69" ht="178.5">
      <c r="A56" s="19"/>
      <c r="B56" s="23" t="s">
        <v>72</v>
      </c>
      <c r="C56" s="23">
        <v>6</v>
      </c>
      <c r="D56" s="19"/>
      <c r="E56" s="22" t="s">
        <v>86</v>
      </c>
      <c r="F56" s="22" t="s">
        <v>168</v>
      </c>
      <c r="G56" s="24">
        <v>1626.4</v>
      </c>
      <c r="H56" s="25">
        <v>3600</v>
      </c>
      <c r="I56" s="26">
        <f t="shared" si="0"/>
        <v>2.2134776192818495</v>
      </c>
      <c r="J56" s="24">
        <v>153.12100000000001</v>
      </c>
      <c r="K56" s="27">
        <v>997.84500000000003</v>
      </c>
      <c r="L56" s="28">
        <f t="shared" si="1"/>
        <v>0.2771791666666667</v>
      </c>
      <c r="M56" s="20">
        <v>3</v>
      </c>
      <c r="N56" s="49"/>
      <c r="O56" s="30">
        <v>1.3215859030837005</v>
      </c>
      <c r="P56" s="20">
        <v>1</v>
      </c>
      <c r="Q56" s="20">
        <v>474</v>
      </c>
      <c r="R56" s="20">
        <v>262</v>
      </c>
      <c r="S56" s="31">
        <f t="shared" si="13"/>
        <v>0.5527426160337553</v>
      </c>
      <c r="T56" s="20">
        <v>5</v>
      </c>
      <c r="U56" s="20">
        <v>1198</v>
      </c>
      <c r="V56" s="32">
        <f t="shared" si="14"/>
        <v>0.33277777777777778</v>
      </c>
      <c r="W56" s="20">
        <v>4</v>
      </c>
      <c r="X56" s="21">
        <v>322</v>
      </c>
      <c r="Y56" s="34">
        <f t="shared" si="15"/>
        <v>8.9444444444444438E-2</v>
      </c>
      <c r="Z56" s="20">
        <v>2</v>
      </c>
      <c r="AA56" s="35">
        <v>34</v>
      </c>
      <c r="AB56" s="36">
        <f t="shared" si="16"/>
        <v>9.4444444444444445E-3</v>
      </c>
      <c r="AC56" s="20">
        <v>1</v>
      </c>
      <c r="AD56" s="37">
        <v>0.65</v>
      </c>
      <c r="AE56" s="20">
        <v>5</v>
      </c>
      <c r="AF56" s="38">
        <v>5.0000000000000001E-3</v>
      </c>
      <c r="AG56" s="23">
        <v>1</v>
      </c>
      <c r="AH56" s="23">
        <f t="shared" si="8"/>
        <v>2.7142857142857144</v>
      </c>
      <c r="AI56" s="50"/>
      <c r="AJ56" s="22">
        <f t="shared" si="17"/>
        <v>2.8571428571428572</v>
      </c>
      <c r="AK56" s="29" t="str">
        <f t="shared" si="9"/>
        <v>MEDIUM HIGH</v>
      </c>
      <c r="AL56" s="40" t="s">
        <v>75</v>
      </c>
      <c r="AM56" s="41">
        <v>2</v>
      </c>
      <c r="AN56" s="42" t="s">
        <v>76</v>
      </c>
      <c r="AO56" s="43">
        <v>2</v>
      </c>
      <c r="AP56" s="40" t="s">
        <v>122</v>
      </c>
      <c r="AQ56" s="43">
        <v>3</v>
      </c>
      <c r="AR56" s="40" t="s">
        <v>78</v>
      </c>
      <c r="AS56" s="41">
        <v>3</v>
      </c>
      <c r="AT56" s="40" t="s">
        <v>79</v>
      </c>
      <c r="AU56" s="41">
        <v>4</v>
      </c>
      <c r="AV56" s="44" t="s">
        <v>80</v>
      </c>
      <c r="AW56" s="45">
        <v>4</v>
      </c>
      <c r="AX56" s="22">
        <f t="shared" si="10"/>
        <v>3</v>
      </c>
      <c r="AY56" s="49"/>
      <c r="AZ56" s="51">
        <f t="shared" si="6"/>
        <v>0.95238095238095244</v>
      </c>
      <c r="BA56" s="29" t="str">
        <f t="shared" si="11"/>
        <v>MEDIUM HIGH</v>
      </c>
      <c r="BB56" s="49">
        <v>3</v>
      </c>
      <c r="BC56" s="22">
        <f t="shared" si="18"/>
        <v>18</v>
      </c>
      <c r="BD56" s="29" t="str">
        <f t="shared" si="12"/>
        <v>LOW RISK</v>
      </c>
      <c r="BE56" s="52"/>
      <c r="BF56" s="52"/>
      <c r="BG56" s="52"/>
      <c r="BH56" s="52"/>
      <c r="BI56" s="52"/>
      <c r="BJ56" s="52"/>
      <c r="BK56" s="52"/>
      <c r="BL56" s="52"/>
      <c r="BM56" s="52"/>
      <c r="BN56" s="52"/>
      <c r="BO56" s="52"/>
      <c r="BP56" s="52"/>
      <c r="BQ56" s="52"/>
    </row>
    <row r="57" spans="1:69" ht="178.5">
      <c r="A57" s="19"/>
      <c r="B57" s="23" t="s">
        <v>72</v>
      </c>
      <c r="C57" s="23">
        <v>6</v>
      </c>
      <c r="D57" s="19"/>
      <c r="E57" s="22" t="s">
        <v>81</v>
      </c>
      <c r="F57" s="22" t="s">
        <v>169</v>
      </c>
      <c r="G57" s="24">
        <v>492.65499999999997</v>
      </c>
      <c r="H57" s="25">
        <v>4062</v>
      </c>
      <c r="I57" s="26">
        <f t="shared" si="0"/>
        <v>8.2451208249180468</v>
      </c>
      <c r="J57" s="24">
        <v>450.80399999999997</v>
      </c>
      <c r="K57" s="27">
        <v>4062</v>
      </c>
      <c r="L57" s="28">
        <f t="shared" si="1"/>
        <v>1</v>
      </c>
      <c r="M57" s="20">
        <v>5</v>
      </c>
      <c r="N57" s="49"/>
      <c r="O57" s="30">
        <v>1.6167059616032333</v>
      </c>
      <c r="P57" s="20">
        <v>1</v>
      </c>
      <c r="Q57" s="20">
        <v>287</v>
      </c>
      <c r="R57" s="20">
        <v>102</v>
      </c>
      <c r="S57" s="31">
        <f t="shared" si="13"/>
        <v>0.35540069686411152</v>
      </c>
      <c r="T57" s="20">
        <v>4</v>
      </c>
      <c r="U57" s="20">
        <v>829</v>
      </c>
      <c r="V57" s="32">
        <f t="shared" si="14"/>
        <v>0.20408665681930083</v>
      </c>
      <c r="W57" s="20">
        <v>3</v>
      </c>
      <c r="X57" s="21">
        <v>190</v>
      </c>
      <c r="Y57" s="34">
        <f t="shared" si="15"/>
        <v>4.6774987690792712E-2</v>
      </c>
      <c r="Z57" s="20">
        <v>1</v>
      </c>
      <c r="AA57" s="35">
        <v>6</v>
      </c>
      <c r="AB57" s="36">
        <f t="shared" si="16"/>
        <v>1.4771048744460858E-3</v>
      </c>
      <c r="AC57" s="20">
        <v>1</v>
      </c>
      <c r="AD57" s="37">
        <v>0.55000000000000004</v>
      </c>
      <c r="AE57" s="20">
        <v>5</v>
      </c>
      <c r="AF57" s="38">
        <v>5.0000000000000001E-3</v>
      </c>
      <c r="AG57" s="23">
        <v>1</v>
      </c>
      <c r="AH57" s="23">
        <f t="shared" si="8"/>
        <v>2.2857142857142856</v>
      </c>
      <c r="AI57" s="50"/>
      <c r="AJ57" s="22">
        <f t="shared" si="17"/>
        <v>3.6428571428571428</v>
      </c>
      <c r="AK57" s="29" t="str">
        <f t="shared" si="9"/>
        <v>HIGH</v>
      </c>
      <c r="AL57" s="40" t="s">
        <v>75</v>
      </c>
      <c r="AM57" s="41">
        <v>2</v>
      </c>
      <c r="AN57" s="42" t="s">
        <v>76</v>
      </c>
      <c r="AO57" s="43">
        <v>2</v>
      </c>
      <c r="AP57" s="40" t="s">
        <v>122</v>
      </c>
      <c r="AQ57" s="43">
        <v>2</v>
      </c>
      <c r="AR57" s="40" t="s">
        <v>78</v>
      </c>
      <c r="AS57" s="41">
        <v>3</v>
      </c>
      <c r="AT57" s="40" t="s">
        <v>79</v>
      </c>
      <c r="AU57" s="41">
        <v>4</v>
      </c>
      <c r="AV57" s="44" t="s">
        <v>80</v>
      </c>
      <c r="AW57" s="45">
        <v>4</v>
      </c>
      <c r="AX57" s="22">
        <f t="shared" si="10"/>
        <v>2.8333333333333335</v>
      </c>
      <c r="AY57" s="49"/>
      <c r="AZ57" s="51">
        <f t="shared" si="6"/>
        <v>1.2857142857142856</v>
      </c>
      <c r="BA57" s="29" t="str">
        <f t="shared" si="11"/>
        <v>HIGH</v>
      </c>
      <c r="BB57" s="49">
        <v>3</v>
      </c>
      <c r="BC57" s="22">
        <f t="shared" si="18"/>
        <v>18</v>
      </c>
      <c r="BD57" s="29" t="str">
        <f t="shared" si="12"/>
        <v>LOW RISK</v>
      </c>
      <c r="BE57" s="52"/>
      <c r="BF57" s="52"/>
      <c r="BG57" s="52"/>
      <c r="BH57" s="52"/>
      <c r="BI57" s="52"/>
      <c r="BJ57" s="52"/>
      <c r="BK57" s="52"/>
      <c r="BL57" s="52"/>
      <c r="BM57" s="52"/>
      <c r="BN57" s="52"/>
      <c r="BO57" s="52"/>
      <c r="BP57" s="52"/>
      <c r="BQ57" s="52"/>
    </row>
    <row r="58" spans="1:69" ht="204">
      <c r="A58" s="19"/>
      <c r="B58" s="23" t="s">
        <v>72</v>
      </c>
      <c r="C58" s="23">
        <v>6</v>
      </c>
      <c r="D58" s="19"/>
      <c r="E58" s="19" t="s">
        <v>73</v>
      </c>
      <c r="F58" s="22" t="s">
        <v>170</v>
      </c>
      <c r="G58" s="24">
        <v>124.06699999999999</v>
      </c>
      <c r="H58" s="25">
        <v>5218</v>
      </c>
      <c r="I58" s="26">
        <f t="shared" si="0"/>
        <v>42.057920317247941</v>
      </c>
      <c r="J58" s="24">
        <v>492.65499999999997</v>
      </c>
      <c r="K58" s="27">
        <v>5218</v>
      </c>
      <c r="L58" s="28">
        <f t="shared" si="1"/>
        <v>1</v>
      </c>
      <c r="M58" s="20">
        <v>5</v>
      </c>
      <c r="N58" s="49"/>
      <c r="O58" s="30">
        <v>0.79207920792079212</v>
      </c>
      <c r="P58" s="20">
        <v>1</v>
      </c>
      <c r="Q58" s="20">
        <v>334</v>
      </c>
      <c r="R58" s="20">
        <v>24</v>
      </c>
      <c r="S58" s="31">
        <f t="shared" si="13"/>
        <v>7.1856287425149698E-2</v>
      </c>
      <c r="T58" s="20">
        <v>2</v>
      </c>
      <c r="U58" s="20">
        <v>1004</v>
      </c>
      <c r="V58" s="32">
        <f t="shared" si="14"/>
        <v>0.19241088539670373</v>
      </c>
      <c r="W58" s="20">
        <v>3</v>
      </c>
      <c r="X58" s="21">
        <v>205</v>
      </c>
      <c r="Y58" s="34">
        <f t="shared" si="15"/>
        <v>3.9287083173629743E-2</v>
      </c>
      <c r="Z58" s="20">
        <v>1</v>
      </c>
      <c r="AA58" s="35">
        <v>19</v>
      </c>
      <c r="AB58" s="36">
        <f t="shared" si="16"/>
        <v>3.641241855116903E-3</v>
      </c>
      <c r="AC58" s="20">
        <v>1</v>
      </c>
      <c r="AD58" s="37">
        <v>0.65</v>
      </c>
      <c r="AE58" s="20">
        <v>5</v>
      </c>
      <c r="AF58" s="38">
        <v>5.0000000000000001E-3</v>
      </c>
      <c r="AG58" s="23">
        <v>1</v>
      </c>
      <c r="AH58" s="23">
        <f t="shared" si="8"/>
        <v>2</v>
      </c>
      <c r="AI58" s="50"/>
      <c r="AJ58" s="22">
        <f t="shared" si="17"/>
        <v>3.5</v>
      </c>
      <c r="AK58" s="29" t="str">
        <f t="shared" si="9"/>
        <v>HIGH</v>
      </c>
      <c r="AL58" s="40" t="s">
        <v>75</v>
      </c>
      <c r="AM58" s="41">
        <v>2</v>
      </c>
      <c r="AN58" s="42" t="s">
        <v>76</v>
      </c>
      <c r="AO58" s="43">
        <v>2</v>
      </c>
      <c r="AP58" s="40" t="s">
        <v>171</v>
      </c>
      <c r="AQ58" s="43">
        <v>3</v>
      </c>
      <c r="AR58" s="40" t="s">
        <v>78</v>
      </c>
      <c r="AS58" s="41">
        <v>3</v>
      </c>
      <c r="AT58" s="40" t="s">
        <v>79</v>
      </c>
      <c r="AU58" s="41">
        <v>4</v>
      </c>
      <c r="AV58" s="44" t="s">
        <v>80</v>
      </c>
      <c r="AW58" s="45">
        <v>4</v>
      </c>
      <c r="AX58" s="22">
        <f t="shared" si="10"/>
        <v>3</v>
      </c>
      <c r="AY58" s="49"/>
      <c r="AZ58" s="51">
        <f t="shared" si="6"/>
        <v>1.1666666666666667</v>
      </c>
      <c r="BA58" s="29" t="str">
        <f t="shared" si="11"/>
        <v>HIGH</v>
      </c>
      <c r="BB58" s="49">
        <v>2</v>
      </c>
      <c r="BC58" s="22">
        <f t="shared" si="18"/>
        <v>12</v>
      </c>
      <c r="BD58" s="29" t="str">
        <f t="shared" si="12"/>
        <v>LOW RISK</v>
      </c>
      <c r="BE58" s="52"/>
      <c r="BF58" s="52"/>
      <c r="BG58" s="52"/>
      <c r="BH58" s="52"/>
      <c r="BI58" s="52"/>
      <c r="BJ58" s="52"/>
      <c r="BK58" s="52"/>
      <c r="BL58" s="52"/>
      <c r="BM58" s="52"/>
      <c r="BN58" s="52"/>
      <c r="BO58" s="52"/>
      <c r="BP58" s="52"/>
      <c r="BQ58" s="52"/>
    </row>
    <row r="59" spans="1:69" ht="178.5">
      <c r="A59" s="19"/>
      <c r="B59" s="23" t="s">
        <v>72</v>
      </c>
      <c r="C59" s="23">
        <v>6</v>
      </c>
      <c r="D59" s="19"/>
      <c r="E59" s="22" t="s">
        <v>86</v>
      </c>
      <c r="F59" s="22" t="s">
        <v>172</v>
      </c>
      <c r="G59" s="24">
        <v>899.81299999999999</v>
      </c>
      <c r="H59" s="25">
        <v>1492</v>
      </c>
      <c r="I59" s="26">
        <f t="shared" si="0"/>
        <v>1.6581222987442947</v>
      </c>
      <c r="J59" s="24">
        <v>124.06699999999999</v>
      </c>
      <c r="K59" s="27">
        <v>90.403499999999994</v>
      </c>
      <c r="L59" s="28">
        <f t="shared" si="1"/>
        <v>6.0592158176943696E-2</v>
      </c>
      <c r="M59" s="20">
        <v>2</v>
      </c>
      <c r="N59" s="49"/>
      <c r="O59" s="30">
        <v>2.276707530647986</v>
      </c>
      <c r="P59" s="20">
        <v>1</v>
      </c>
      <c r="Q59" s="20">
        <v>225</v>
      </c>
      <c r="R59" s="20">
        <v>113</v>
      </c>
      <c r="S59" s="31">
        <f t="shared" si="13"/>
        <v>0.50222222222222224</v>
      </c>
      <c r="T59" s="20">
        <v>5</v>
      </c>
      <c r="U59" s="20">
        <v>587</v>
      </c>
      <c r="V59" s="32">
        <f t="shared" si="14"/>
        <v>0.39343163538873993</v>
      </c>
      <c r="W59" s="20">
        <v>4</v>
      </c>
      <c r="X59" s="21">
        <v>86</v>
      </c>
      <c r="Y59" s="34">
        <f t="shared" si="15"/>
        <v>5.7640750670241284E-2</v>
      </c>
      <c r="Z59" s="20">
        <v>2</v>
      </c>
      <c r="AA59" s="35">
        <v>3</v>
      </c>
      <c r="AB59" s="36">
        <f t="shared" si="16"/>
        <v>2.0107238605898124E-3</v>
      </c>
      <c r="AC59" s="20">
        <v>1</v>
      </c>
      <c r="AD59" s="37">
        <v>0.65</v>
      </c>
      <c r="AE59" s="20">
        <v>5</v>
      </c>
      <c r="AF59" s="38">
        <v>5.0000000000000001E-3</v>
      </c>
      <c r="AG59" s="23">
        <v>1</v>
      </c>
      <c r="AH59" s="23">
        <f t="shared" si="8"/>
        <v>2.7142857142857144</v>
      </c>
      <c r="AI59" s="50"/>
      <c r="AJ59" s="22">
        <f t="shared" si="17"/>
        <v>2.3571428571428572</v>
      </c>
      <c r="AK59" s="29" t="str">
        <f t="shared" si="9"/>
        <v>HIGH</v>
      </c>
      <c r="AL59" s="40" t="s">
        <v>75</v>
      </c>
      <c r="AM59" s="41">
        <v>2</v>
      </c>
      <c r="AN59" s="42" t="s">
        <v>76</v>
      </c>
      <c r="AO59" s="43">
        <v>2</v>
      </c>
      <c r="AP59" s="40" t="s">
        <v>122</v>
      </c>
      <c r="AQ59" s="43">
        <v>3</v>
      </c>
      <c r="AR59" s="40" t="s">
        <v>78</v>
      </c>
      <c r="AS59" s="41">
        <v>3</v>
      </c>
      <c r="AT59" s="40" t="s">
        <v>79</v>
      </c>
      <c r="AU59" s="41">
        <v>4</v>
      </c>
      <c r="AV59" s="44" t="s">
        <v>80</v>
      </c>
      <c r="AW59" s="45">
        <v>4</v>
      </c>
      <c r="AX59" s="22">
        <f t="shared" si="10"/>
        <v>3</v>
      </c>
      <c r="AY59" s="49"/>
      <c r="AZ59" s="51">
        <f t="shared" si="6"/>
        <v>0.7857142857142857</v>
      </c>
      <c r="BA59" s="29" t="str">
        <f t="shared" si="11"/>
        <v>HIGH</v>
      </c>
      <c r="BB59" s="49">
        <v>2</v>
      </c>
      <c r="BC59" s="22">
        <f t="shared" si="18"/>
        <v>12</v>
      </c>
      <c r="BD59" s="29" t="str">
        <f t="shared" si="12"/>
        <v>LOW RISK</v>
      </c>
      <c r="BE59" s="52"/>
      <c r="BF59" s="52"/>
      <c r="BG59" s="52"/>
      <c r="BH59" s="52"/>
      <c r="BI59" s="52"/>
      <c r="BJ59" s="52"/>
      <c r="BK59" s="52"/>
      <c r="BL59" s="52"/>
      <c r="BM59" s="52"/>
      <c r="BN59" s="52"/>
      <c r="BO59" s="52"/>
      <c r="BP59" s="52"/>
      <c r="BQ59" s="52"/>
    </row>
    <row r="60" spans="1:69" ht="178.5">
      <c r="A60" s="19"/>
      <c r="B60" s="23" t="s">
        <v>72</v>
      </c>
      <c r="C60" s="23">
        <v>6</v>
      </c>
      <c r="D60" s="19"/>
      <c r="E60" s="22" t="s">
        <v>86</v>
      </c>
      <c r="F60" s="22" t="s">
        <v>173</v>
      </c>
      <c r="G60" s="24">
        <v>2031.25</v>
      </c>
      <c r="H60" s="25">
        <v>859</v>
      </c>
      <c r="I60" s="26">
        <f t="shared" si="0"/>
        <v>0.42289230769230768</v>
      </c>
      <c r="J60" s="24">
        <v>54.521700000000003</v>
      </c>
      <c r="K60" s="27">
        <v>616.07500000000005</v>
      </c>
      <c r="L60" s="28">
        <f t="shared" si="1"/>
        <v>0.7172002328288708</v>
      </c>
      <c r="M60" s="20">
        <v>5</v>
      </c>
      <c r="N60" s="49"/>
      <c r="O60" s="30">
        <v>0.35398230088495575</v>
      </c>
      <c r="P60" s="20">
        <v>1</v>
      </c>
      <c r="Q60" s="20">
        <v>142</v>
      </c>
      <c r="R60" s="20">
        <v>76</v>
      </c>
      <c r="S60" s="31">
        <f t="shared" si="13"/>
        <v>0.53521126760563376</v>
      </c>
      <c r="T60" s="20">
        <v>5</v>
      </c>
      <c r="U60" s="20">
        <v>380</v>
      </c>
      <c r="V60" s="32">
        <f t="shared" si="14"/>
        <v>0.44237485448195574</v>
      </c>
      <c r="W60" s="20">
        <v>4</v>
      </c>
      <c r="X60" s="21">
        <v>65</v>
      </c>
      <c r="Y60" s="34">
        <f t="shared" si="15"/>
        <v>7.5669383003492435E-2</v>
      </c>
      <c r="Z60" s="20">
        <v>2</v>
      </c>
      <c r="AA60" s="35">
        <v>2</v>
      </c>
      <c r="AB60" s="36">
        <f t="shared" si="16"/>
        <v>2.3282887077997671E-3</v>
      </c>
      <c r="AC60" s="20">
        <v>1</v>
      </c>
      <c r="AD60" s="37">
        <v>0.45</v>
      </c>
      <c r="AE60" s="20">
        <v>4</v>
      </c>
      <c r="AF60" s="38">
        <v>5.0000000000000001E-3</v>
      </c>
      <c r="AG60" s="23">
        <v>1</v>
      </c>
      <c r="AH60" s="23">
        <f t="shared" si="8"/>
        <v>2.5714285714285716</v>
      </c>
      <c r="AI60" s="50"/>
      <c r="AJ60" s="22">
        <f t="shared" si="17"/>
        <v>3.7857142857142856</v>
      </c>
      <c r="AK60" s="29" t="str">
        <f t="shared" si="9"/>
        <v>HIGH</v>
      </c>
      <c r="AL60" s="40" t="s">
        <v>75</v>
      </c>
      <c r="AM60" s="41">
        <v>2</v>
      </c>
      <c r="AN60" s="42" t="s">
        <v>76</v>
      </c>
      <c r="AO60" s="43">
        <v>2</v>
      </c>
      <c r="AP60" s="40" t="s">
        <v>122</v>
      </c>
      <c r="AQ60" s="43">
        <v>3</v>
      </c>
      <c r="AR60" s="40" t="s">
        <v>78</v>
      </c>
      <c r="AS60" s="41">
        <v>3</v>
      </c>
      <c r="AT60" s="40" t="s">
        <v>79</v>
      </c>
      <c r="AU60" s="41">
        <v>4</v>
      </c>
      <c r="AV60" s="44" t="s">
        <v>80</v>
      </c>
      <c r="AW60" s="45">
        <v>4</v>
      </c>
      <c r="AX60" s="22">
        <f t="shared" si="10"/>
        <v>3</v>
      </c>
      <c r="AY60" s="49"/>
      <c r="AZ60" s="51">
        <f t="shared" si="6"/>
        <v>1.2619047619047619</v>
      </c>
      <c r="BA60" s="29" t="str">
        <f t="shared" si="11"/>
        <v>HIGH</v>
      </c>
      <c r="BB60" s="49">
        <v>2</v>
      </c>
      <c r="BC60" s="22">
        <f t="shared" si="18"/>
        <v>12</v>
      </c>
      <c r="BD60" s="29" t="str">
        <f t="shared" si="12"/>
        <v>LOW RISK</v>
      </c>
      <c r="BE60" s="52"/>
      <c r="BF60" s="52"/>
      <c r="BG60" s="52"/>
      <c r="BH60" s="52"/>
      <c r="BI60" s="52"/>
      <c r="BJ60" s="52"/>
      <c r="BK60" s="52"/>
      <c r="BL60" s="52"/>
      <c r="BM60" s="52"/>
      <c r="BN60" s="52"/>
      <c r="BO60" s="52"/>
      <c r="BP60" s="52"/>
      <c r="BQ60" s="52"/>
    </row>
    <row r="61" spans="1:69" ht="178.5">
      <c r="A61" s="19"/>
      <c r="B61" s="23" t="s">
        <v>72</v>
      </c>
      <c r="C61" s="23">
        <v>6</v>
      </c>
      <c r="D61" s="19"/>
      <c r="E61" s="22" t="s">
        <v>86</v>
      </c>
      <c r="F61" s="22" t="s">
        <v>174</v>
      </c>
      <c r="G61" s="24">
        <v>2712.45</v>
      </c>
      <c r="H61" s="25">
        <v>3785</v>
      </c>
      <c r="I61" s="26">
        <f t="shared" si="0"/>
        <v>1.3954174270493467</v>
      </c>
      <c r="J61" s="24">
        <v>1456.81</v>
      </c>
      <c r="K61" s="27">
        <v>359.30399999999997</v>
      </c>
      <c r="L61" s="28">
        <f t="shared" si="1"/>
        <v>9.4928401585204755E-2</v>
      </c>
      <c r="M61" s="20">
        <v>2</v>
      </c>
      <c r="N61" s="49"/>
      <c r="O61" s="30">
        <v>6.2787136294027563</v>
      </c>
      <c r="P61" s="20">
        <v>2</v>
      </c>
      <c r="Q61" s="20">
        <v>605</v>
      </c>
      <c r="R61" s="20">
        <v>201</v>
      </c>
      <c r="S61" s="31">
        <f t="shared" si="13"/>
        <v>0.3322314049586777</v>
      </c>
      <c r="T61" s="20">
        <v>4</v>
      </c>
      <c r="U61" s="20">
        <v>1577</v>
      </c>
      <c r="V61" s="32">
        <f t="shared" si="14"/>
        <v>0.41664464993394978</v>
      </c>
      <c r="W61" s="20">
        <v>4</v>
      </c>
      <c r="X61" s="21">
        <v>239</v>
      </c>
      <c r="Y61" s="34">
        <f t="shared" si="15"/>
        <v>6.3143989431968292E-2</v>
      </c>
      <c r="Z61" s="20">
        <v>2</v>
      </c>
      <c r="AA61" s="35">
        <v>14</v>
      </c>
      <c r="AB61" s="36">
        <f t="shared" si="16"/>
        <v>3.6988110964332895E-3</v>
      </c>
      <c r="AC61" s="20">
        <v>1</v>
      </c>
      <c r="AD61" s="37">
        <v>0.45</v>
      </c>
      <c r="AE61" s="20">
        <v>4</v>
      </c>
      <c r="AF61" s="38">
        <v>5.0000000000000001E-3</v>
      </c>
      <c r="AG61" s="23">
        <v>1</v>
      </c>
      <c r="AH61" s="23">
        <f t="shared" si="8"/>
        <v>2.5714285714285716</v>
      </c>
      <c r="AI61" s="50"/>
      <c r="AJ61" s="22">
        <f t="shared" si="17"/>
        <v>2.2857142857142856</v>
      </c>
      <c r="AK61" s="29" t="str">
        <f t="shared" si="9"/>
        <v>MEDIUM HIGH</v>
      </c>
      <c r="AL61" s="40" t="s">
        <v>75</v>
      </c>
      <c r="AM61" s="41">
        <v>2</v>
      </c>
      <c r="AN61" s="42" t="s">
        <v>76</v>
      </c>
      <c r="AO61" s="43">
        <v>2</v>
      </c>
      <c r="AP61" s="40" t="s">
        <v>122</v>
      </c>
      <c r="AQ61" s="43">
        <v>3</v>
      </c>
      <c r="AR61" s="40" t="s">
        <v>78</v>
      </c>
      <c r="AS61" s="41">
        <v>3</v>
      </c>
      <c r="AT61" s="40" t="s">
        <v>79</v>
      </c>
      <c r="AU61" s="41">
        <v>4</v>
      </c>
      <c r="AV61" s="44" t="s">
        <v>80</v>
      </c>
      <c r="AW61" s="45">
        <v>4</v>
      </c>
      <c r="AX61" s="22">
        <f t="shared" si="10"/>
        <v>3</v>
      </c>
      <c r="AY61" s="49"/>
      <c r="AZ61" s="51">
        <f t="shared" si="6"/>
        <v>0.76190476190476186</v>
      </c>
      <c r="BA61" s="29" t="str">
        <f t="shared" si="11"/>
        <v>MEDIUM HIGH</v>
      </c>
      <c r="BB61" s="49">
        <v>2</v>
      </c>
      <c r="BC61" s="22">
        <f t="shared" si="18"/>
        <v>12</v>
      </c>
      <c r="BD61" s="29" t="str">
        <f t="shared" si="12"/>
        <v>LOW RISK</v>
      </c>
      <c r="BE61" s="52"/>
      <c r="BF61" s="52"/>
      <c r="BG61" s="52"/>
      <c r="BH61" s="52"/>
      <c r="BI61" s="52"/>
      <c r="BJ61" s="52"/>
      <c r="BK61" s="52"/>
      <c r="BL61" s="52"/>
      <c r="BM61" s="52"/>
      <c r="BN61" s="52"/>
      <c r="BO61" s="52"/>
      <c r="BP61" s="52"/>
      <c r="BQ61" s="52"/>
    </row>
    <row r="62" spans="1:69" ht="178.5">
      <c r="A62" s="19"/>
      <c r="B62" s="23" t="s">
        <v>72</v>
      </c>
      <c r="C62" s="23">
        <v>6</v>
      </c>
      <c r="D62" s="19"/>
      <c r="E62" s="53" t="s">
        <v>73</v>
      </c>
      <c r="F62" s="22" t="s">
        <v>175</v>
      </c>
      <c r="G62" s="24">
        <v>76.457400000000007</v>
      </c>
      <c r="H62" s="25">
        <v>5072</v>
      </c>
      <c r="I62" s="26">
        <f t="shared" si="0"/>
        <v>66.337594529764274</v>
      </c>
      <c r="J62" s="24">
        <v>76.457400000000007</v>
      </c>
      <c r="K62" s="27">
        <v>5072</v>
      </c>
      <c r="L62" s="28">
        <f t="shared" si="1"/>
        <v>1</v>
      </c>
      <c r="M62" s="20">
        <v>5</v>
      </c>
      <c r="N62" s="49"/>
      <c r="O62" s="30">
        <v>0.23752969121140144</v>
      </c>
      <c r="P62" s="20">
        <v>1</v>
      </c>
      <c r="Q62" s="20">
        <v>402</v>
      </c>
      <c r="R62" s="20">
        <v>83</v>
      </c>
      <c r="S62" s="31">
        <f t="shared" si="13"/>
        <v>0.20646766169154229</v>
      </c>
      <c r="T62" s="20">
        <v>3</v>
      </c>
      <c r="U62" s="20">
        <v>1217</v>
      </c>
      <c r="V62" s="32">
        <f t="shared" si="14"/>
        <v>0.2399447949526814</v>
      </c>
      <c r="W62" s="20">
        <v>3</v>
      </c>
      <c r="X62" s="21">
        <v>263</v>
      </c>
      <c r="Y62" s="34">
        <f t="shared" si="15"/>
        <v>5.1853312302839114E-2</v>
      </c>
      <c r="Z62" s="20">
        <v>1</v>
      </c>
      <c r="AA62" s="35">
        <v>41</v>
      </c>
      <c r="AB62" s="36">
        <f t="shared" si="16"/>
        <v>8.0835962145110411E-3</v>
      </c>
      <c r="AC62" s="20">
        <v>1</v>
      </c>
      <c r="AD62" s="37">
        <v>0.65</v>
      </c>
      <c r="AE62" s="20">
        <v>5</v>
      </c>
      <c r="AF62" s="38">
        <v>5.0000000000000001E-3</v>
      </c>
      <c r="AG62" s="23">
        <v>1</v>
      </c>
      <c r="AH62" s="23">
        <f t="shared" si="8"/>
        <v>2.1428571428571428</v>
      </c>
      <c r="AI62" s="50"/>
      <c r="AJ62" s="22">
        <f t="shared" si="17"/>
        <v>3.5714285714285712</v>
      </c>
      <c r="AK62" s="29" t="str">
        <f t="shared" si="9"/>
        <v>MEDIUM HIGH</v>
      </c>
      <c r="AL62" s="40" t="s">
        <v>75</v>
      </c>
      <c r="AM62" s="41">
        <v>2</v>
      </c>
      <c r="AN62" s="42" t="s">
        <v>76</v>
      </c>
      <c r="AO62" s="43">
        <v>2</v>
      </c>
      <c r="AP62" s="40" t="s">
        <v>92</v>
      </c>
      <c r="AQ62" s="43">
        <v>3</v>
      </c>
      <c r="AR62" s="40" t="s">
        <v>78</v>
      </c>
      <c r="AS62" s="41">
        <v>3</v>
      </c>
      <c r="AT62" s="40" t="s">
        <v>79</v>
      </c>
      <c r="AU62" s="41">
        <v>4</v>
      </c>
      <c r="AV62" s="44" t="s">
        <v>80</v>
      </c>
      <c r="AW62" s="45">
        <v>4</v>
      </c>
      <c r="AX62" s="22">
        <f t="shared" si="10"/>
        <v>3</v>
      </c>
      <c r="AY62" s="49"/>
      <c r="AZ62" s="51">
        <f t="shared" si="6"/>
        <v>1.1904761904761905</v>
      </c>
      <c r="BA62" s="29" t="str">
        <f t="shared" si="11"/>
        <v>MEDIUM HIGH</v>
      </c>
      <c r="BB62" s="49">
        <v>3</v>
      </c>
      <c r="BC62" s="22">
        <f t="shared" si="18"/>
        <v>18</v>
      </c>
      <c r="BD62" s="29" t="str">
        <f t="shared" si="12"/>
        <v>LOW RISK</v>
      </c>
      <c r="BE62" s="52"/>
      <c r="BF62" s="52"/>
      <c r="BG62" s="52"/>
      <c r="BH62" s="52"/>
      <c r="BI62" s="52"/>
      <c r="BJ62" s="52"/>
      <c r="BK62" s="52"/>
      <c r="BL62" s="52"/>
      <c r="BM62" s="52"/>
      <c r="BN62" s="52"/>
      <c r="BO62" s="52"/>
      <c r="BP62" s="52"/>
      <c r="BQ62" s="52"/>
    </row>
    <row r="63" spans="1:69" ht="191.25">
      <c r="A63" s="19"/>
      <c r="B63" s="23" t="s">
        <v>72</v>
      </c>
      <c r="C63" s="23">
        <v>6</v>
      </c>
      <c r="D63" s="19"/>
      <c r="E63" s="54" t="s">
        <v>165</v>
      </c>
      <c r="F63" s="22" t="s">
        <v>176</v>
      </c>
      <c r="G63" s="24">
        <v>888.98199999999997</v>
      </c>
      <c r="H63" s="25">
        <v>1786</v>
      </c>
      <c r="I63" s="26">
        <f t="shared" si="0"/>
        <v>2.0090395531068119</v>
      </c>
      <c r="J63" s="24">
        <v>867.95899999999995</v>
      </c>
      <c r="K63" s="27">
        <v>1743.76</v>
      </c>
      <c r="L63" s="28">
        <f t="shared" si="1"/>
        <v>0.97634938409854422</v>
      </c>
      <c r="M63" s="20">
        <v>5</v>
      </c>
      <c r="N63" s="49"/>
      <c r="O63" s="30">
        <v>0.12096077414895455</v>
      </c>
      <c r="P63" s="20">
        <v>1</v>
      </c>
      <c r="Q63" s="20">
        <v>171</v>
      </c>
      <c r="R63" s="20">
        <v>84</v>
      </c>
      <c r="S63" s="31">
        <f t="shared" si="13"/>
        <v>0.49122807017543857</v>
      </c>
      <c r="T63" s="20">
        <v>4</v>
      </c>
      <c r="U63" s="20">
        <v>484</v>
      </c>
      <c r="V63" s="32">
        <f t="shared" si="14"/>
        <v>0.27099664053751399</v>
      </c>
      <c r="W63" s="20">
        <v>3</v>
      </c>
      <c r="X63" s="21">
        <v>116</v>
      </c>
      <c r="Y63" s="34">
        <f t="shared" si="15"/>
        <v>6.4949608062709968E-2</v>
      </c>
      <c r="Z63" s="20">
        <v>2</v>
      </c>
      <c r="AA63" s="35">
        <v>17</v>
      </c>
      <c r="AB63" s="36">
        <f t="shared" si="16"/>
        <v>9.5184770436730123E-3</v>
      </c>
      <c r="AC63" s="20">
        <v>1</v>
      </c>
      <c r="AD63" s="37">
        <v>0.55000000000000004</v>
      </c>
      <c r="AE63" s="20">
        <v>5</v>
      </c>
      <c r="AF63" s="38">
        <v>5.0000000000000001E-3</v>
      </c>
      <c r="AG63" s="23">
        <v>1</v>
      </c>
      <c r="AH63" s="23">
        <f t="shared" si="8"/>
        <v>2.4285714285714284</v>
      </c>
      <c r="AI63" s="50"/>
      <c r="AJ63" s="22">
        <f t="shared" si="17"/>
        <v>3.7142857142857144</v>
      </c>
      <c r="AK63" s="29" t="str">
        <f t="shared" si="9"/>
        <v>HIGH</v>
      </c>
      <c r="AL63" s="40" t="s">
        <v>75</v>
      </c>
      <c r="AM63" s="41">
        <v>2</v>
      </c>
      <c r="AN63" s="42" t="s">
        <v>76</v>
      </c>
      <c r="AO63" s="43">
        <v>2</v>
      </c>
      <c r="AP63" s="40" t="s">
        <v>177</v>
      </c>
      <c r="AQ63" s="43">
        <v>3</v>
      </c>
      <c r="AR63" s="40" t="s">
        <v>78</v>
      </c>
      <c r="AS63" s="41">
        <v>3</v>
      </c>
      <c r="AT63" s="40" t="s">
        <v>79</v>
      </c>
      <c r="AU63" s="41">
        <v>4</v>
      </c>
      <c r="AV63" s="44" t="s">
        <v>80</v>
      </c>
      <c r="AW63" s="45">
        <v>4</v>
      </c>
      <c r="AX63" s="22">
        <f t="shared" si="10"/>
        <v>3</v>
      </c>
      <c r="AY63" s="49"/>
      <c r="AZ63" s="51">
        <f t="shared" si="6"/>
        <v>1.2380952380952381</v>
      </c>
      <c r="BA63" s="29" t="str">
        <f t="shared" si="11"/>
        <v>HIGH</v>
      </c>
      <c r="BB63" s="49">
        <v>3</v>
      </c>
      <c r="BC63" s="22">
        <f t="shared" si="18"/>
        <v>18</v>
      </c>
      <c r="BD63" s="29" t="str">
        <f t="shared" si="12"/>
        <v>LOW RISK</v>
      </c>
      <c r="BE63" s="52"/>
      <c r="BF63" s="52"/>
      <c r="BG63" s="52"/>
      <c r="BH63" s="52"/>
      <c r="BI63" s="52"/>
      <c r="BJ63" s="52"/>
      <c r="BK63" s="52"/>
      <c r="BL63" s="52"/>
      <c r="BM63" s="52"/>
      <c r="BN63" s="52"/>
      <c r="BO63" s="52"/>
      <c r="BP63" s="52"/>
      <c r="BQ63" s="52"/>
    </row>
    <row r="64" spans="1:69" ht="178.5">
      <c r="A64" s="19"/>
      <c r="B64" s="23" t="s">
        <v>72</v>
      </c>
      <c r="C64" s="23">
        <v>6</v>
      </c>
      <c r="D64" s="19"/>
      <c r="E64" s="22" t="s">
        <v>81</v>
      </c>
      <c r="F64" s="22" t="s">
        <v>178</v>
      </c>
      <c r="G64" s="24">
        <v>380.53300000000002</v>
      </c>
      <c r="H64" s="25">
        <v>2778</v>
      </c>
      <c r="I64" s="26">
        <f t="shared" si="0"/>
        <v>7.3002867031243017</v>
      </c>
      <c r="J64" s="24">
        <v>380.53300000000002</v>
      </c>
      <c r="K64" s="27">
        <v>2778</v>
      </c>
      <c r="L64" s="28">
        <f t="shared" si="1"/>
        <v>1</v>
      </c>
      <c r="M64" s="20">
        <v>5</v>
      </c>
      <c r="N64" s="49"/>
      <c r="O64" s="30">
        <v>1.7573221757322177</v>
      </c>
      <c r="P64" s="20">
        <v>1</v>
      </c>
      <c r="Q64" s="20">
        <v>275</v>
      </c>
      <c r="R64" s="20">
        <v>95</v>
      </c>
      <c r="S64" s="31">
        <f t="shared" si="13"/>
        <v>0.34545454545454546</v>
      </c>
      <c r="T64" s="20">
        <v>4</v>
      </c>
      <c r="U64" s="20">
        <v>669</v>
      </c>
      <c r="V64" s="32">
        <f t="shared" si="14"/>
        <v>0.2408207343412527</v>
      </c>
      <c r="W64" s="20">
        <v>3</v>
      </c>
      <c r="X64" s="21">
        <v>183</v>
      </c>
      <c r="Y64" s="34">
        <f t="shared" si="15"/>
        <v>6.5874730021598271E-2</v>
      </c>
      <c r="Z64" s="20">
        <v>2</v>
      </c>
      <c r="AA64" s="35">
        <v>2</v>
      </c>
      <c r="AB64" s="36">
        <f t="shared" si="16"/>
        <v>7.1994240460763136E-4</v>
      </c>
      <c r="AC64" s="20">
        <v>1</v>
      </c>
      <c r="AD64" s="37">
        <v>0.65</v>
      </c>
      <c r="AE64" s="20">
        <v>5</v>
      </c>
      <c r="AF64" s="38">
        <v>5.0000000000000001E-3</v>
      </c>
      <c r="AG64" s="23">
        <v>1</v>
      </c>
      <c r="AH64" s="23">
        <f t="shared" si="8"/>
        <v>2.4285714285714284</v>
      </c>
      <c r="AI64" s="50"/>
      <c r="AJ64" s="22">
        <f t="shared" si="17"/>
        <v>3.7142857142857144</v>
      </c>
      <c r="AK64" s="29" t="str">
        <f t="shared" si="9"/>
        <v>HIGH</v>
      </c>
      <c r="AL64" s="40" t="s">
        <v>75</v>
      </c>
      <c r="AM64" s="41">
        <v>2</v>
      </c>
      <c r="AN64" s="42" t="s">
        <v>76</v>
      </c>
      <c r="AO64" s="43">
        <v>2</v>
      </c>
      <c r="AP64" s="40" t="s">
        <v>122</v>
      </c>
      <c r="AQ64" s="43">
        <v>2</v>
      </c>
      <c r="AR64" s="40" t="s">
        <v>78</v>
      </c>
      <c r="AS64" s="41">
        <v>3</v>
      </c>
      <c r="AT64" s="40" t="s">
        <v>79</v>
      </c>
      <c r="AU64" s="41">
        <v>4</v>
      </c>
      <c r="AV64" s="44" t="s">
        <v>80</v>
      </c>
      <c r="AW64" s="45">
        <v>4</v>
      </c>
      <c r="AX64" s="22">
        <f t="shared" si="10"/>
        <v>2.8333333333333335</v>
      </c>
      <c r="AY64" s="49"/>
      <c r="AZ64" s="51">
        <f t="shared" si="6"/>
        <v>1.3109243697478992</v>
      </c>
      <c r="BA64" s="29" t="str">
        <f t="shared" si="11"/>
        <v>HIGH</v>
      </c>
      <c r="BB64" s="49">
        <v>3</v>
      </c>
      <c r="BC64" s="22">
        <f t="shared" si="18"/>
        <v>18</v>
      </c>
      <c r="BD64" s="29" t="str">
        <f t="shared" si="12"/>
        <v>LOW RISK</v>
      </c>
      <c r="BE64" s="52"/>
      <c r="BF64" s="52"/>
      <c r="BG64" s="52"/>
      <c r="BH64" s="52"/>
      <c r="BI64" s="52"/>
      <c r="BJ64" s="52"/>
      <c r="BK64" s="52"/>
      <c r="BL64" s="52"/>
      <c r="BM64" s="52"/>
      <c r="BN64" s="52"/>
      <c r="BO64" s="52"/>
      <c r="BP64" s="52"/>
      <c r="BQ64" s="52"/>
    </row>
    <row r="65" spans="1:69" ht="165.75">
      <c r="A65" s="19"/>
      <c r="B65" s="23" t="s">
        <v>72</v>
      </c>
      <c r="C65" s="23">
        <v>6</v>
      </c>
      <c r="D65" s="19"/>
      <c r="E65" s="53" t="s">
        <v>73</v>
      </c>
      <c r="F65" s="22" t="s">
        <v>179</v>
      </c>
      <c r="G65" s="24">
        <v>5.3134600000000001</v>
      </c>
      <c r="H65" s="25">
        <v>1481</v>
      </c>
      <c r="I65" s="26">
        <f t="shared" si="0"/>
        <v>278.72610314183225</v>
      </c>
      <c r="J65" s="24">
        <v>5.3134600000000001</v>
      </c>
      <c r="K65" s="27">
        <v>1481</v>
      </c>
      <c r="L65" s="28">
        <f t="shared" si="1"/>
        <v>1</v>
      </c>
      <c r="M65" s="20">
        <v>5</v>
      </c>
      <c r="N65" s="49"/>
      <c r="O65" s="30">
        <v>1.0669253152279341</v>
      </c>
      <c r="P65" s="20">
        <v>1</v>
      </c>
      <c r="Q65" s="20">
        <v>54</v>
      </c>
      <c r="R65" s="20">
        <v>2</v>
      </c>
      <c r="S65" s="31">
        <f t="shared" si="13"/>
        <v>3.7037037037037035E-2</v>
      </c>
      <c r="T65" s="20">
        <v>1</v>
      </c>
      <c r="U65" s="20">
        <v>192</v>
      </c>
      <c r="V65" s="32">
        <f t="shared" si="14"/>
        <v>0.12964213369345037</v>
      </c>
      <c r="W65" s="20">
        <v>2</v>
      </c>
      <c r="X65" s="21">
        <v>58</v>
      </c>
      <c r="Y65" s="34">
        <f t="shared" si="15"/>
        <v>3.916272788656313E-2</v>
      </c>
      <c r="Z65" s="20">
        <v>1</v>
      </c>
      <c r="AA65" s="35">
        <v>15</v>
      </c>
      <c r="AB65" s="36">
        <f t="shared" si="16"/>
        <v>1.012829169480081E-2</v>
      </c>
      <c r="AC65" s="20">
        <v>1</v>
      </c>
      <c r="AD65" s="37">
        <v>0.65</v>
      </c>
      <c r="AE65" s="20">
        <v>5</v>
      </c>
      <c r="AF65" s="38">
        <v>5.0000000000000001E-3</v>
      </c>
      <c r="AG65" s="23">
        <v>1</v>
      </c>
      <c r="AH65" s="23">
        <f t="shared" si="8"/>
        <v>1.7142857142857142</v>
      </c>
      <c r="AI65" s="50"/>
      <c r="AJ65" s="22">
        <f t="shared" si="17"/>
        <v>3.3571428571428572</v>
      </c>
      <c r="AK65" s="29" t="str">
        <f t="shared" si="9"/>
        <v>HIGH</v>
      </c>
      <c r="AL65" s="40" t="s">
        <v>75</v>
      </c>
      <c r="AM65" s="41">
        <v>2</v>
      </c>
      <c r="AN65" s="42" t="s">
        <v>76</v>
      </c>
      <c r="AO65" s="43">
        <v>2</v>
      </c>
      <c r="AP65" s="40" t="s">
        <v>180</v>
      </c>
      <c r="AQ65" s="43">
        <v>4</v>
      </c>
      <c r="AR65" s="40" t="s">
        <v>78</v>
      </c>
      <c r="AS65" s="41">
        <v>3</v>
      </c>
      <c r="AT65" s="40" t="s">
        <v>79</v>
      </c>
      <c r="AU65" s="41">
        <v>4</v>
      </c>
      <c r="AV65" s="44" t="s">
        <v>80</v>
      </c>
      <c r="AW65" s="45">
        <v>4</v>
      </c>
      <c r="AX65" s="22">
        <f t="shared" si="10"/>
        <v>3.1666666666666665</v>
      </c>
      <c r="AY65" s="49"/>
      <c r="AZ65" s="51">
        <f t="shared" si="6"/>
        <v>1.0601503759398496</v>
      </c>
      <c r="BA65" s="29" t="str">
        <f t="shared" si="11"/>
        <v>HIGH</v>
      </c>
      <c r="BB65" s="49">
        <v>3</v>
      </c>
      <c r="BC65" s="22">
        <f t="shared" si="18"/>
        <v>18</v>
      </c>
      <c r="BD65" s="29" t="str">
        <f t="shared" si="12"/>
        <v>LOW RISK</v>
      </c>
      <c r="BE65" s="52"/>
      <c r="BF65" s="52"/>
      <c r="BG65" s="52"/>
      <c r="BH65" s="52"/>
      <c r="BI65" s="52"/>
      <c r="BJ65" s="52"/>
      <c r="BK65" s="52"/>
      <c r="BL65" s="52"/>
      <c r="BM65" s="52"/>
      <c r="BN65" s="52"/>
      <c r="BO65" s="52"/>
      <c r="BP65" s="52"/>
      <c r="BQ65" s="52"/>
    </row>
    <row r="66" spans="1:69" ht="178.5">
      <c r="A66" s="19"/>
      <c r="B66" s="23" t="s">
        <v>72</v>
      </c>
      <c r="C66" s="23">
        <v>6</v>
      </c>
      <c r="D66" s="19"/>
      <c r="E66" s="54" t="s">
        <v>86</v>
      </c>
      <c r="F66" s="22" t="s">
        <v>181</v>
      </c>
      <c r="G66" s="24">
        <v>6862.95</v>
      </c>
      <c r="H66" s="25">
        <v>1594</v>
      </c>
      <c r="I66" s="26">
        <f t="shared" si="0"/>
        <v>0.23226163675970246</v>
      </c>
      <c r="J66" s="24">
        <v>78.218000000000004</v>
      </c>
      <c r="K66" s="27">
        <v>18.167100000000001</v>
      </c>
      <c r="L66" s="28">
        <f t="shared" si="1"/>
        <v>1.1397176913425346E-2</v>
      </c>
      <c r="M66" s="20">
        <v>1</v>
      </c>
      <c r="N66" s="49"/>
      <c r="O66" s="30">
        <v>0.47449584816132861</v>
      </c>
      <c r="P66" s="20">
        <v>1</v>
      </c>
      <c r="Q66" s="20">
        <v>106</v>
      </c>
      <c r="R66" s="20">
        <v>90</v>
      </c>
      <c r="S66" s="31">
        <f t="shared" si="13"/>
        <v>0.84905660377358494</v>
      </c>
      <c r="T66" s="20">
        <v>5</v>
      </c>
      <c r="U66" s="20">
        <v>634</v>
      </c>
      <c r="V66" s="32">
        <f t="shared" si="14"/>
        <v>0.39774153074027602</v>
      </c>
      <c r="W66" s="20">
        <v>4</v>
      </c>
      <c r="X66" s="21">
        <v>122</v>
      </c>
      <c r="Y66" s="34">
        <f t="shared" si="15"/>
        <v>7.6537013801756593E-2</v>
      </c>
      <c r="Z66" s="20">
        <v>2</v>
      </c>
      <c r="AA66" s="35">
        <v>4</v>
      </c>
      <c r="AB66" s="36">
        <f t="shared" si="16"/>
        <v>2.509410288582183E-3</v>
      </c>
      <c r="AC66" s="20">
        <v>1</v>
      </c>
      <c r="AD66" s="37">
        <v>0.65</v>
      </c>
      <c r="AE66" s="20">
        <v>5</v>
      </c>
      <c r="AF66" s="38">
        <v>5.0000000000000001E-3</v>
      </c>
      <c r="AG66" s="23">
        <v>1</v>
      </c>
      <c r="AH66" s="23">
        <f t="shared" si="8"/>
        <v>2.7142857142857144</v>
      </c>
      <c r="AI66" s="50"/>
      <c r="AJ66" s="22">
        <f t="shared" si="17"/>
        <v>1.8571428571428572</v>
      </c>
      <c r="AK66" s="29" t="str">
        <f t="shared" si="9"/>
        <v>HIGH</v>
      </c>
      <c r="AL66" s="40" t="s">
        <v>75</v>
      </c>
      <c r="AM66" s="41">
        <v>2</v>
      </c>
      <c r="AN66" s="42" t="s">
        <v>76</v>
      </c>
      <c r="AO66" s="43">
        <v>2</v>
      </c>
      <c r="AP66" s="40" t="s">
        <v>122</v>
      </c>
      <c r="AQ66" s="43">
        <v>3</v>
      </c>
      <c r="AR66" s="40" t="s">
        <v>78</v>
      </c>
      <c r="AS66" s="41">
        <v>3</v>
      </c>
      <c r="AT66" s="40" t="s">
        <v>79</v>
      </c>
      <c r="AU66" s="41">
        <v>4</v>
      </c>
      <c r="AV66" s="44" t="s">
        <v>80</v>
      </c>
      <c r="AW66" s="45">
        <v>4</v>
      </c>
      <c r="AX66" s="22">
        <f t="shared" si="10"/>
        <v>3</v>
      </c>
      <c r="AY66" s="49"/>
      <c r="AZ66" s="51">
        <f t="shared" si="6"/>
        <v>0.61904761904761907</v>
      </c>
      <c r="BA66" s="29" t="str">
        <f t="shared" si="11"/>
        <v>HIGH</v>
      </c>
      <c r="BB66" s="49">
        <v>3</v>
      </c>
      <c r="BC66" s="22">
        <f t="shared" si="18"/>
        <v>18</v>
      </c>
      <c r="BD66" s="29" t="str">
        <f t="shared" si="12"/>
        <v>LOW RISK</v>
      </c>
      <c r="BE66" s="52"/>
      <c r="BF66" s="52"/>
      <c r="BG66" s="52"/>
      <c r="BH66" s="52"/>
      <c r="BI66" s="52"/>
      <c r="BJ66" s="52"/>
      <c r="BK66" s="52"/>
      <c r="BL66" s="52"/>
      <c r="BM66" s="52"/>
      <c r="BN66" s="52"/>
      <c r="BO66" s="52"/>
      <c r="BP66" s="52"/>
      <c r="BQ66" s="52"/>
    </row>
    <row r="67" spans="1:69" ht="229.5">
      <c r="A67" s="19"/>
      <c r="B67" s="23" t="s">
        <v>72</v>
      </c>
      <c r="C67" s="23">
        <v>6</v>
      </c>
      <c r="D67" s="19"/>
      <c r="E67" s="53" t="s">
        <v>73</v>
      </c>
      <c r="F67" s="22" t="s">
        <v>182</v>
      </c>
      <c r="G67" s="24">
        <v>53.371699999999997</v>
      </c>
      <c r="H67" s="25">
        <v>9774</v>
      </c>
      <c r="I67" s="26">
        <f t="shared" si="0"/>
        <v>183.1307603093025</v>
      </c>
      <c r="J67" s="24">
        <v>53.371699999999997</v>
      </c>
      <c r="K67" s="27">
        <v>9774.02</v>
      </c>
      <c r="L67" s="28">
        <f t="shared" si="1"/>
        <v>1.0000020462451402</v>
      </c>
      <c r="M67" s="20">
        <v>5</v>
      </c>
      <c r="N67" s="49"/>
      <c r="O67" s="30">
        <v>0.11600928074245939</v>
      </c>
      <c r="P67" s="20">
        <v>1</v>
      </c>
      <c r="Q67" s="20">
        <v>588</v>
      </c>
      <c r="R67" s="20">
        <v>135</v>
      </c>
      <c r="S67" s="31">
        <f t="shared" si="13"/>
        <v>0.22959183673469388</v>
      </c>
      <c r="T67" s="20">
        <v>3</v>
      </c>
      <c r="U67" s="20">
        <v>1726</v>
      </c>
      <c r="V67" s="32">
        <f t="shared" si="14"/>
        <v>0.17659095559648047</v>
      </c>
      <c r="W67" s="20">
        <v>3</v>
      </c>
      <c r="X67" s="21">
        <v>358</v>
      </c>
      <c r="Y67" s="34">
        <f t="shared" si="15"/>
        <v>3.662778800900348E-2</v>
      </c>
      <c r="Z67" s="20">
        <v>1</v>
      </c>
      <c r="AA67" s="35">
        <v>35</v>
      </c>
      <c r="AB67" s="36">
        <f t="shared" si="16"/>
        <v>3.5809289952936363E-3</v>
      </c>
      <c r="AC67" s="20">
        <v>1</v>
      </c>
      <c r="AD67" s="37">
        <v>0.65</v>
      </c>
      <c r="AE67" s="20">
        <v>5</v>
      </c>
      <c r="AF67" s="38">
        <v>5.0000000000000001E-3</v>
      </c>
      <c r="AG67" s="23">
        <v>1</v>
      </c>
      <c r="AH67" s="23">
        <f t="shared" si="8"/>
        <v>2.1428571428571428</v>
      </c>
      <c r="AI67" s="50"/>
      <c r="AJ67" s="22">
        <f t="shared" si="17"/>
        <v>3.5714285714285712</v>
      </c>
      <c r="AK67" s="29" t="str">
        <f t="shared" si="9"/>
        <v>HIGH</v>
      </c>
      <c r="AL67" s="40" t="s">
        <v>75</v>
      </c>
      <c r="AM67" s="41">
        <v>2</v>
      </c>
      <c r="AN67" s="42" t="s">
        <v>76</v>
      </c>
      <c r="AO67" s="43">
        <v>2</v>
      </c>
      <c r="AP67" s="40" t="s">
        <v>183</v>
      </c>
      <c r="AQ67" s="43">
        <v>3</v>
      </c>
      <c r="AR67" s="40" t="s">
        <v>78</v>
      </c>
      <c r="AS67" s="41">
        <v>3</v>
      </c>
      <c r="AT67" s="40" t="s">
        <v>79</v>
      </c>
      <c r="AU67" s="41">
        <v>4</v>
      </c>
      <c r="AV67" s="44" t="s">
        <v>80</v>
      </c>
      <c r="AW67" s="45">
        <v>4</v>
      </c>
      <c r="AX67" s="22">
        <f t="shared" si="10"/>
        <v>3</v>
      </c>
      <c r="AY67" s="49"/>
      <c r="AZ67" s="51">
        <f t="shared" si="6"/>
        <v>1.1904761904761905</v>
      </c>
      <c r="BA67" s="29" t="str">
        <f t="shared" si="11"/>
        <v>HIGH</v>
      </c>
      <c r="BB67" s="49">
        <v>3</v>
      </c>
      <c r="BC67" s="22">
        <f t="shared" si="18"/>
        <v>18</v>
      </c>
      <c r="BD67" s="29" t="str">
        <f t="shared" si="12"/>
        <v>LOW RISK</v>
      </c>
      <c r="BE67" s="52"/>
      <c r="BF67" s="52"/>
      <c r="BG67" s="52"/>
      <c r="BH67" s="52"/>
      <c r="BI67" s="52"/>
      <c r="BJ67" s="52"/>
      <c r="BK67" s="52"/>
      <c r="BL67" s="52"/>
      <c r="BM67" s="52"/>
      <c r="BN67" s="52"/>
      <c r="BO67" s="52"/>
      <c r="BP67" s="52"/>
      <c r="BQ67" s="52"/>
    </row>
    <row r="68" spans="1:69" ht="178.5">
      <c r="A68" s="19"/>
      <c r="B68" s="23" t="s">
        <v>72</v>
      </c>
      <c r="C68" s="23">
        <v>6</v>
      </c>
      <c r="D68" s="19"/>
      <c r="E68" s="53" t="s">
        <v>73</v>
      </c>
      <c r="F68" s="22" t="s">
        <v>184</v>
      </c>
      <c r="G68" s="24">
        <v>34.623800000000003</v>
      </c>
      <c r="H68" s="25">
        <v>4859</v>
      </c>
      <c r="I68" s="26">
        <f t="shared" si="0"/>
        <v>140.33699362866005</v>
      </c>
      <c r="J68" s="24">
        <v>34.623800000000003</v>
      </c>
      <c r="K68" s="27">
        <v>4859</v>
      </c>
      <c r="L68" s="28">
        <f t="shared" si="1"/>
        <v>1</v>
      </c>
      <c r="M68" s="20">
        <v>5</v>
      </c>
      <c r="N68" s="49"/>
      <c r="O68" s="30">
        <v>2.0134228187919461</v>
      </c>
      <c r="P68" s="20">
        <v>1</v>
      </c>
      <c r="Q68" s="20">
        <v>367</v>
      </c>
      <c r="R68" s="20">
        <v>106</v>
      </c>
      <c r="S68" s="31">
        <f t="shared" si="13"/>
        <v>0.28882833787465939</v>
      </c>
      <c r="T68" s="20">
        <v>3</v>
      </c>
      <c r="U68" s="20">
        <v>1074</v>
      </c>
      <c r="V68" s="32">
        <f t="shared" si="14"/>
        <v>0.22103313438979214</v>
      </c>
      <c r="W68" s="20">
        <v>3</v>
      </c>
      <c r="X68" s="21">
        <v>238</v>
      </c>
      <c r="Y68" s="34">
        <f t="shared" si="15"/>
        <v>4.8981271866639225E-2</v>
      </c>
      <c r="Z68" s="20">
        <v>1</v>
      </c>
      <c r="AA68" s="35">
        <v>24</v>
      </c>
      <c r="AB68" s="36">
        <f t="shared" si="16"/>
        <v>4.9392879193249639E-3</v>
      </c>
      <c r="AC68" s="20">
        <v>1</v>
      </c>
      <c r="AD68" s="37">
        <v>0.65</v>
      </c>
      <c r="AE68" s="20">
        <v>5</v>
      </c>
      <c r="AF68" s="38">
        <v>5.0000000000000001E-3</v>
      </c>
      <c r="AG68" s="23">
        <v>1</v>
      </c>
      <c r="AH68" s="23">
        <f t="shared" si="8"/>
        <v>2.1428571428571428</v>
      </c>
      <c r="AI68" s="50"/>
      <c r="AJ68" s="22">
        <f t="shared" si="17"/>
        <v>3.5714285714285712</v>
      </c>
      <c r="AK68" s="29" t="str">
        <f t="shared" si="9"/>
        <v>HIGH</v>
      </c>
      <c r="AL68" s="40" t="s">
        <v>75</v>
      </c>
      <c r="AM68" s="41">
        <v>2</v>
      </c>
      <c r="AN68" s="42" t="s">
        <v>76</v>
      </c>
      <c r="AO68" s="43">
        <v>2</v>
      </c>
      <c r="AP68" s="40" t="s">
        <v>185</v>
      </c>
      <c r="AQ68" s="43">
        <v>3</v>
      </c>
      <c r="AR68" s="40" t="s">
        <v>78</v>
      </c>
      <c r="AS68" s="41">
        <v>3</v>
      </c>
      <c r="AT68" s="40" t="s">
        <v>79</v>
      </c>
      <c r="AU68" s="41">
        <v>4</v>
      </c>
      <c r="AV68" s="44" t="s">
        <v>80</v>
      </c>
      <c r="AW68" s="45">
        <v>4</v>
      </c>
      <c r="AX68" s="22">
        <f t="shared" si="10"/>
        <v>3</v>
      </c>
      <c r="AY68" s="49"/>
      <c r="AZ68" s="51">
        <f t="shared" si="6"/>
        <v>1.1904761904761905</v>
      </c>
      <c r="BA68" s="29" t="str">
        <f t="shared" si="11"/>
        <v>HIGH</v>
      </c>
      <c r="BB68" s="49">
        <v>3</v>
      </c>
      <c r="BC68" s="22">
        <f t="shared" si="18"/>
        <v>18</v>
      </c>
      <c r="BD68" s="29" t="str">
        <f t="shared" si="12"/>
        <v>LOW RISK</v>
      </c>
      <c r="BE68" s="52"/>
      <c r="BF68" s="52"/>
      <c r="BG68" s="52"/>
      <c r="BH68" s="52"/>
      <c r="BI68" s="52"/>
      <c r="BJ68" s="52"/>
      <c r="BK68" s="52"/>
      <c r="BL68" s="52"/>
      <c r="BM68" s="52"/>
      <c r="BN68" s="52"/>
      <c r="BO68" s="52"/>
      <c r="BP68" s="52"/>
      <c r="BQ68" s="52"/>
    </row>
    <row r="69" spans="1:69" ht="178.5">
      <c r="A69" s="19"/>
      <c r="B69" s="23" t="s">
        <v>72</v>
      </c>
      <c r="C69" s="23">
        <v>6</v>
      </c>
      <c r="D69" s="19"/>
      <c r="E69" s="54" t="s">
        <v>165</v>
      </c>
      <c r="F69" s="22" t="s">
        <v>186</v>
      </c>
      <c r="G69" s="24">
        <v>254.61</v>
      </c>
      <c r="H69" s="25">
        <v>5933</v>
      </c>
      <c r="I69" s="26">
        <f t="shared" si="0"/>
        <v>23.302305486822984</v>
      </c>
      <c r="J69" s="24">
        <v>254.61</v>
      </c>
      <c r="K69" s="27">
        <v>5933</v>
      </c>
      <c r="L69" s="28">
        <f t="shared" si="1"/>
        <v>1</v>
      </c>
      <c r="M69" s="20">
        <v>5</v>
      </c>
      <c r="N69" s="49"/>
      <c r="O69" s="30">
        <v>4.8543689320388346</v>
      </c>
      <c r="P69" s="20">
        <v>1</v>
      </c>
      <c r="Q69" s="20">
        <v>401</v>
      </c>
      <c r="R69" s="20">
        <v>100</v>
      </c>
      <c r="S69" s="31">
        <f t="shared" si="13"/>
        <v>0.24937655860349128</v>
      </c>
      <c r="T69" s="20">
        <v>3</v>
      </c>
      <c r="U69" s="20">
        <v>1181</v>
      </c>
      <c r="V69" s="32">
        <f t="shared" si="14"/>
        <v>0.19905612674869375</v>
      </c>
      <c r="W69" s="20">
        <v>3</v>
      </c>
      <c r="X69" s="21">
        <v>410</v>
      </c>
      <c r="Y69" s="34">
        <f t="shared" si="15"/>
        <v>6.9105005899207816E-2</v>
      </c>
      <c r="Z69" s="20">
        <v>2</v>
      </c>
      <c r="AA69" s="35">
        <v>66</v>
      </c>
      <c r="AB69" s="36">
        <f t="shared" si="16"/>
        <v>1.1124220461823698E-2</v>
      </c>
      <c r="AC69" s="20">
        <v>1</v>
      </c>
      <c r="AD69" s="37">
        <v>0.45</v>
      </c>
      <c r="AE69" s="20">
        <v>4</v>
      </c>
      <c r="AF69" s="38">
        <v>5.0000000000000001E-3</v>
      </c>
      <c r="AG69" s="23">
        <v>1</v>
      </c>
      <c r="AH69" s="23">
        <f t="shared" si="8"/>
        <v>2.1428571428571428</v>
      </c>
      <c r="AI69" s="50"/>
      <c r="AJ69" s="22">
        <f t="shared" si="17"/>
        <v>3.5714285714285712</v>
      </c>
      <c r="AK69" s="29" t="str">
        <f t="shared" si="9"/>
        <v>HIGH</v>
      </c>
      <c r="AL69" s="40" t="s">
        <v>75</v>
      </c>
      <c r="AM69" s="41">
        <v>2</v>
      </c>
      <c r="AN69" s="42" t="s">
        <v>76</v>
      </c>
      <c r="AO69" s="43">
        <v>2</v>
      </c>
      <c r="AP69" s="40" t="s">
        <v>122</v>
      </c>
      <c r="AQ69" s="43">
        <v>3</v>
      </c>
      <c r="AR69" s="40" t="s">
        <v>78</v>
      </c>
      <c r="AS69" s="41">
        <v>3</v>
      </c>
      <c r="AT69" s="40" t="s">
        <v>79</v>
      </c>
      <c r="AU69" s="41">
        <v>4</v>
      </c>
      <c r="AV69" s="44" t="s">
        <v>80</v>
      </c>
      <c r="AW69" s="45">
        <v>4</v>
      </c>
      <c r="AX69" s="22">
        <f t="shared" si="10"/>
        <v>3</v>
      </c>
      <c r="AY69" s="49"/>
      <c r="AZ69" s="51">
        <f t="shared" si="6"/>
        <v>1.1904761904761905</v>
      </c>
      <c r="BA69" s="29" t="str">
        <f t="shared" si="11"/>
        <v>HIGH</v>
      </c>
      <c r="BB69" s="49">
        <v>2</v>
      </c>
      <c r="BC69" s="22">
        <f t="shared" si="18"/>
        <v>12</v>
      </c>
      <c r="BD69" s="29" t="str">
        <f t="shared" si="12"/>
        <v>LOW RISK</v>
      </c>
      <c r="BE69" s="52"/>
      <c r="BF69" s="52"/>
      <c r="BG69" s="52"/>
      <c r="BH69" s="52"/>
      <c r="BI69" s="52"/>
      <c r="BJ69" s="52"/>
      <c r="BK69" s="52"/>
      <c r="BL69" s="52"/>
      <c r="BM69" s="52"/>
      <c r="BN69" s="52"/>
      <c r="BO69" s="52"/>
      <c r="BP69" s="52"/>
      <c r="BQ69" s="52"/>
    </row>
    <row r="70" spans="1:69" ht="178.5">
      <c r="A70" s="19"/>
      <c r="B70" s="23" t="s">
        <v>72</v>
      </c>
      <c r="C70" s="23">
        <v>6</v>
      </c>
      <c r="D70" s="19"/>
      <c r="E70" s="22" t="s">
        <v>81</v>
      </c>
      <c r="F70" s="22" t="s">
        <v>187</v>
      </c>
      <c r="G70" s="24">
        <v>42.777200000000001</v>
      </c>
      <c r="H70" s="25">
        <v>2630</v>
      </c>
      <c r="I70" s="26">
        <f t="shared" ref="I70:I91" si="19">H70/G70</f>
        <v>61.481349877972377</v>
      </c>
      <c r="J70" s="24">
        <v>42.777200000000001</v>
      </c>
      <c r="K70" s="27">
        <v>2630</v>
      </c>
      <c r="L70" s="28">
        <f t="shared" ref="L70:L91" si="20">K70/H70</f>
        <v>1</v>
      </c>
      <c r="M70" s="20">
        <v>5</v>
      </c>
      <c r="N70" s="49"/>
      <c r="O70" s="30">
        <v>0.77220077220077221</v>
      </c>
      <c r="P70" s="20">
        <v>1</v>
      </c>
      <c r="Q70" s="20">
        <v>210</v>
      </c>
      <c r="R70" s="20">
        <v>42</v>
      </c>
      <c r="S70" s="31">
        <f t="shared" si="13"/>
        <v>0.2</v>
      </c>
      <c r="T70" s="20">
        <v>3</v>
      </c>
      <c r="U70" s="20">
        <v>575</v>
      </c>
      <c r="V70" s="32">
        <f t="shared" ref="V70:V91" si="21">U70/H70</f>
        <v>0.21863117870722434</v>
      </c>
      <c r="W70" s="20">
        <v>3</v>
      </c>
      <c r="X70" s="21">
        <v>148</v>
      </c>
      <c r="Y70" s="34">
        <f t="shared" ref="Y70:Y91" si="22">X70/H70</f>
        <v>5.6273764258555133E-2</v>
      </c>
      <c r="Z70" s="20">
        <v>2</v>
      </c>
      <c r="AA70" s="35">
        <v>10</v>
      </c>
      <c r="AB70" s="36">
        <f t="shared" ref="AB70:AB91" si="23">AA70/H70</f>
        <v>3.8022813688212928E-3</v>
      </c>
      <c r="AC70" s="20">
        <v>1</v>
      </c>
      <c r="AD70" s="37">
        <v>0.65</v>
      </c>
      <c r="AE70" s="20">
        <v>5</v>
      </c>
      <c r="AF70" s="38">
        <v>5.0000000000000001E-3</v>
      </c>
      <c r="AG70" s="23">
        <v>1</v>
      </c>
      <c r="AH70" s="23">
        <f t="shared" si="8"/>
        <v>2.2857142857142856</v>
      </c>
      <c r="AI70" s="50"/>
      <c r="AJ70" s="22">
        <f t="shared" ref="AJ70:AJ91" si="24">(M70+AH70)/2</f>
        <v>3.6428571428571428</v>
      </c>
      <c r="AK70" s="29" t="str">
        <f t="shared" si="9"/>
        <v>MEDIUM HIGH</v>
      </c>
      <c r="AL70" s="40" t="s">
        <v>75</v>
      </c>
      <c r="AM70" s="41">
        <v>2</v>
      </c>
      <c r="AN70" s="42" t="s">
        <v>76</v>
      </c>
      <c r="AO70" s="43">
        <v>2</v>
      </c>
      <c r="AP70" s="40" t="s">
        <v>122</v>
      </c>
      <c r="AQ70" s="43">
        <v>2</v>
      </c>
      <c r="AR70" s="40" t="s">
        <v>78</v>
      </c>
      <c r="AS70" s="41">
        <v>3</v>
      </c>
      <c r="AT70" s="40" t="s">
        <v>79</v>
      </c>
      <c r="AU70" s="41">
        <v>4</v>
      </c>
      <c r="AV70" s="44" t="s">
        <v>80</v>
      </c>
      <c r="AW70" s="45">
        <v>4</v>
      </c>
      <c r="AX70" s="22">
        <f t="shared" si="10"/>
        <v>2.8333333333333335</v>
      </c>
      <c r="AY70" s="49"/>
      <c r="AZ70" s="51">
        <f t="shared" ref="AZ70:AZ91" si="25">AJ70/AX70</f>
        <v>1.2857142857142856</v>
      </c>
      <c r="BA70" s="29" t="str">
        <f t="shared" ref="BA70:BA91" si="26">IF(AE69&lt;=1,"LOW", IF(AE69&lt;=2,"MEDIUM LOW", IF(AE69&lt;=3,"MEDIUM", IF(AE69&lt;=4,"MEDIUM HIGH", "HIGH"))))</f>
        <v>MEDIUM HIGH</v>
      </c>
      <c r="BB70" s="49">
        <v>3</v>
      </c>
      <c r="BC70" s="22">
        <f t="shared" ref="BC70:BC91" si="27">BB70*C70</f>
        <v>18</v>
      </c>
      <c r="BD70" s="29" t="str">
        <f t="shared" si="12"/>
        <v>LOW RISK</v>
      </c>
      <c r="BE70" s="52"/>
      <c r="BF70" s="52"/>
      <c r="BG70" s="52"/>
      <c r="BH70" s="52"/>
      <c r="BI70" s="52"/>
      <c r="BJ70" s="52"/>
      <c r="BK70" s="52"/>
      <c r="BL70" s="52"/>
      <c r="BM70" s="52"/>
      <c r="BN70" s="52"/>
      <c r="BO70" s="52"/>
      <c r="BP70" s="52"/>
      <c r="BQ70" s="52"/>
    </row>
    <row r="71" spans="1:69" ht="178.5">
      <c r="A71" s="19"/>
      <c r="B71" s="23" t="s">
        <v>72</v>
      </c>
      <c r="C71" s="23">
        <v>6</v>
      </c>
      <c r="D71" s="19"/>
      <c r="E71" s="54" t="s">
        <v>86</v>
      </c>
      <c r="F71" s="22" t="s">
        <v>188</v>
      </c>
      <c r="G71" s="24">
        <v>3381.79</v>
      </c>
      <c r="H71" s="25">
        <v>2165</v>
      </c>
      <c r="I71" s="26">
        <f t="shared" si="19"/>
        <v>0.64019350698890232</v>
      </c>
      <c r="J71" s="24">
        <v>82.120699999999999</v>
      </c>
      <c r="K71" s="27">
        <v>52.5732</v>
      </c>
      <c r="L71" s="28">
        <f t="shared" si="20"/>
        <v>2.4283233256351039E-2</v>
      </c>
      <c r="M71" s="20">
        <v>1</v>
      </c>
      <c r="N71" s="49"/>
      <c r="O71" s="30">
        <v>0</v>
      </c>
      <c r="P71" s="20">
        <v>1</v>
      </c>
      <c r="Q71" s="20">
        <v>245</v>
      </c>
      <c r="R71" s="20">
        <v>86</v>
      </c>
      <c r="S71" s="31">
        <f t="shared" si="13"/>
        <v>0.3510204081632653</v>
      </c>
      <c r="T71" s="20">
        <v>4</v>
      </c>
      <c r="U71" s="20">
        <v>676</v>
      </c>
      <c r="V71" s="32">
        <f t="shared" si="21"/>
        <v>0.31224018475750576</v>
      </c>
      <c r="W71" s="20">
        <v>4</v>
      </c>
      <c r="X71" s="21">
        <v>165</v>
      </c>
      <c r="Y71" s="34">
        <f t="shared" si="22"/>
        <v>7.6212471131639717E-2</v>
      </c>
      <c r="Z71" s="20">
        <v>2</v>
      </c>
      <c r="AA71" s="35">
        <v>16</v>
      </c>
      <c r="AB71" s="36">
        <f t="shared" si="23"/>
        <v>7.3903002309468821E-3</v>
      </c>
      <c r="AC71" s="20">
        <v>1</v>
      </c>
      <c r="AD71" s="37">
        <v>0.45</v>
      </c>
      <c r="AE71" s="20">
        <v>4</v>
      </c>
      <c r="AF71" s="38">
        <v>5.0000000000000001E-3</v>
      </c>
      <c r="AG71" s="23">
        <v>1</v>
      </c>
      <c r="AH71" s="23">
        <f t="shared" ref="AH71:AH91" si="28">AVERAGE(AG71,AE71,AC71,Z71,W71,T71,P71)</f>
        <v>2.4285714285714284</v>
      </c>
      <c r="AI71" s="50"/>
      <c r="AJ71" s="22">
        <f t="shared" si="24"/>
        <v>1.7142857142857142</v>
      </c>
      <c r="AK71" s="29" t="str">
        <f t="shared" ref="AK71:AK91" si="29">IF(AE70&lt;=1,"LOW", IF(AE70&lt;=2,"MEDIUM LOW", IF(AE70&lt;=3,"MEDIUM", IF(AE70&lt;=4,"MEDIUM HIGH", "HIGH"))))</f>
        <v>HIGH</v>
      </c>
      <c r="AL71" s="40" t="s">
        <v>75</v>
      </c>
      <c r="AM71" s="41">
        <v>2</v>
      </c>
      <c r="AN71" s="42" t="s">
        <v>76</v>
      </c>
      <c r="AO71" s="43">
        <v>2</v>
      </c>
      <c r="AP71" s="40" t="s">
        <v>122</v>
      </c>
      <c r="AQ71" s="43">
        <v>3</v>
      </c>
      <c r="AR71" s="40" t="s">
        <v>78</v>
      </c>
      <c r="AS71" s="41">
        <v>3</v>
      </c>
      <c r="AT71" s="40" t="s">
        <v>79</v>
      </c>
      <c r="AU71" s="41">
        <v>4</v>
      </c>
      <c r="AV71" s="44" t="s">
        <v>80</v>
      </c>
      <c r="AW71" s="45">
        <v>4</v>
      </c>
      <c r="AX71" s="22">
        <f t="shared" ref="AX71:AX91" si="30">AVERAGE(AW71,AU71,AS71,AQ71,AO71,AM71)</f>
        <v>3</v>
      </c>
      <c r="AY71" s="49"/>
      <c r="AZ71" s="51">
        <f t="shared" si="25"/>
        <v>0.5714285714285714</v>
      </c>
      <c r="BA71" s="29" t="str">
        <f t="shared" si="26"/>
        <v>HIGH</v>
      </c>
      <c r="BB71" s="49">
        <v>2</v>
      </c>
      <c r="BC71" s="22">
        <f t="shared" si="27"/>
        <v>12</v>
      </c>
      <c r="BD71" s="29" t="str">
        <f t="shared" ref="BD71:BD91" si="31">IF(AW70&lt;=6,"LOW RISK", IF(AW70&lt;=12,"MODERATE RISK", IF(AW70&lt;=18,"HIGH RISK","VERY HIGH RISK")))</f>
        <v>LOW RISK</v>
      </c>
      <c r="BE71" s="52"/>
      <c r="BF71" s="52"/>
      <c r="BG71" s="52"/>
      <c r="BH71" s="52"/>
      <c r="BI71" s="52"/>
      <c r="BJ71" s="52"/>
      <c r="BK71" s="52"/>
      <c r="BL71" s="52"/>
      <c r="BM71" s="52"/>
      <c r="BN71" s="52"/>
      <c r="BO71" s="52"/>
      <c r="BP71" s="52"/>
      <c r="BQ71" s="52"/>
    </row>
    <row r="72" spans="1:69" ht="191.25">
      <c r="A72" s="19"/>
      <c r="B72" s="23" t="s">
        <v>72</v>
      </c>
      <c r="C72" s="23">
        <v>6</v>
      </c>
      <c r="D72" s="19"/>
      <c r="E72" s="54" t="s">
        <v>86</v>
      </c>
      <c r="F72" s="22" t="s">
        <v>189</v>
      </c>
      <c r="G72" s="24">
        <v>1001.56</v>
      </c>
      <c r="H72" s="25">
        <v>2529</v>
      </c>
      <c r="I72" s="26">
        <f t="shared" si="19"/>
        <v>2.5250609049882184</v>
      </c>
      <c r="J72" s="24">
        <v>618.303</v>
      </c>
      <c r="K72" s="27">
        <v>1561.25</v>
      </c>
      <c r="L72" s="28">
        <f t="shared" si="20"/>
        <v>0.61733886911822855</v>
      </c>
      <c r="M72" s="20">
        <v>5</v>
      </c>
      <c r="N72" s="49"/>
      <c r="O72" s="30">
        <v>2.5139664804469275</v>
      </c>
      <c r="P72" s="20">
        <v>1</v>
      </c>
      <c r="Q72" s="20">
        <v>277</v>
      </c>
      <c r="R72" s="20">
        <v>160</v>
      </c>
      <c r="S72" s="31">
        <f t="shared" ref="S72:S91" si="32">R72/Q72</f>
        <v>0.57761732851985559</v>
      </c>
      <c r="T72" s="20">
        <v>5</v>
      </c>
      <c r="U72" s="20">
        <v>656</v>
      </c>
      <c r="V72" s="32">
        <f t="shared" si="21"/>
        <v>0.25939106366152631</v>
      </c>
      <c r="W72" s="20">
        <v>3</v>
      </c>
      <c r="X72" s="21">
        <v>198</v>
      </c>
      <c r="Y72" s="34">
        <f t="shared" si="22"/>
        <v>7.8291814946619215E-2</v>
      </c>
      <c r="Z72" s="20">
        <v>2</v>
      </c>
      <c r="AA72" s="35">
        <v>5</v>
      </c>
      <c r="AB72" s="36">
        <f t="shared" si="23"/>
        <v>1.9770660340055358E-3</v>
      </c>
      <c r="AC72" s="20">
        <v>1</v>
      </c>
      <c r="AD72" s="37">
        <v>0.45</v>
      </c>
      <c r="AE72" s="20">
        <v>4</v>
      </c>
      <c r="AF72" s="38">
        <v>5.0000000000000001E-3</v>
      </c>
      <c r="AG72" s="23">
        <v>1</v>
      </c>
      <c r="AH72" s="23">
        <f t="shared" si="28"/>
        <v>2.4285714285714284</v>
      </c>
      <c r="AI72" s="50"/>
      <c r="AJ72" s="22">
        <f t="shared" si="24"/>
        <v>3.7142857142857144</v>
      </c>
      <c r="AK72" s="29" t="str">
        <f t="shared" si="29"/>
        <v>MEDIUM HIGH</v>
      </c>
      <c r="AL72" s="40" t="s">
        <v>75</v>
      </c>
      <c r="AM72" s="41">
        <v>2</v>
      </c>
      <c r="AN72" s="42" t="s">
        <v>76</v>
      </c>
      <c r="AO72" s="43">
        <v>2</v>
      </c>
      <c r="AP72" s="40" t="s">
        <v>190</v>
      </c>
      <c r="AQ72" s="43">
        <v>3</v>
      </c>
      <c r="AR72" s="40" t="s">
        <v>78</v>
      </c>
      <c r="AS72" s="41">
        <v>3</v>
      </c>
      <c r="AT72" s="40" t="s">
        <v>79</v>
      </c>
      <c r="AU72" s="41">
        <v>4</v>
      </c>
      <c r="AV72" s="44" t="s">
        <v>80</v>
      </c>
      <c r="AW72" s="45">
        <v>4</v>
      </c>
      <c r="AX72" s="22">
        <f t="shared" si="30"/>
        <v>3</v>
      </c>
      <c r="AY72" s="49"/>
      <c r="AZ72" s="51">
        <f t="shared" si="25"/>
        <v>1.2380952380952381</v>
      </c>
      <c r="BA72" s="29" t="str">
        <f t="shared" si="26"/>
        <v>MEDIUM HIGH</v>
      </c>
      <c r="BB72" s="49">
        <v>2</v>
      </c>
      <c r="BC72" s="22">
        <f t="shared" si="27"/>
        <v>12</v>
      </c>
      <c r="BD72" s="29" t="str">
        <f t="shared" si="31"/>
        <v>LOW RISK</v>
      </c>
      <c r="BE72" s="52"/>
      <c r="BF72" s="52"/>
      <c r="BG72" s="52"/>
      <c r="BH72" s="52"/>
      <c r="BI72" s="52"/>
      <c r="BJ72" s="52"/>
      <c r="BK72" s="52"/>
      <c r="BL72" s="52"/>
      <c r="BM72" s="52"/>
      <c r="BN72" s="52"/>
      <c r="BO72" s="52"/>
      <c r="BP72" s="52"/>
      <c r="BQ72" s="52"/>
    </row>
    <row r="73" spans="1:69" ht="178.5">
      <c r="A73" s="19"/>
      <c r="B73" s="23" t="s">
        <v>72</v>
      </c>
      <c r="C73" s="23">
        <v>6</v>
      </c>
      <c r="D73" s="19"/>
      <c r="E73" s="22" t="s">
        <v>81</v>
      </c>
      <c r="F73" s="22" t="s">
        <v>191</v>
      </c>
      <c r="G73" s="24">
        <v>1073.51</v>
      </c>
      <c r="H73" s="25">
        <v>3060</v>
      </c>
      <c r="I73" s="26">
        <f t="shared" si="19"/>
        <v>2.8504625015137259</v>
      </c>
      <c r="J73" s="24">
        <v>845.57</v>
      </c>
      <c r="K73" s="27">
        <v>2410.2600000000002</v>
      </c>
      <c r="L73" s="28">
        <f t="shared" si="20"/>
        <v>0.78766666666666674</v>
      </c>
      <c r="M73" s="20">
        <v>5</v>
      </c>
      <c r="N73" s="49"/>
      <c r="O73" s="30">
        <v>0.64308681672025725</v>
      </c>
      <c r="P73" s="20">
        <v>1</v>
      </c>
      <c r="Q73" s="20">
        <v>264</v>
      </c>
      <c r="R73" s="20">
        <v>70</v>
      </c>
      <c r="S73" s="31">
        <f t="shared" si="32"/>
        <v>0.26515151515151514</v>
      </c>
      <c r="T73" s="20">
        <v>3</v>
      </c>
      <c r="U73" s="20">
        <v>700</v>
      </c>
      <c r="V73" s="32">
        <f t="shared" si="21"/>
        <v>0.22875816993464052</v>
      </c>
      <c r="W73" s="20">
        <v>3</v>
      </c>
      <c r="X73" s="21">
        <v>210</v>
      </c>
      <c r="Y73" s="34">
        <f t="shared" si="22"/>
        <v>6.8627450980392163E-2</v>
      </c>
      <c r="Z73" s="20">
        <v>2</v>
      </c>
      <c r="AA73" s="35">
        <v>6</v>
      </c>
      <c r="AB73" s="36">
        <f t="shared" si="23"/>
        <v>1.9607843137254902E-3</v>
      </c>
      <c r="AC73" s="20">
        <v>1</v>
      </c>
      <c r="AD73" s="37">
        <v>0.45</v>
      </c>
      <c r="AE73" s="20">
        <v>4</v>
      </c>
      <c r="AF73" s="38">
        <v>5.0000000000000001E-3</v>
      </c>
      <c r="AG73" s="23">
        <v>1</v>
      </c>
      <c r="AH73" s="23">
        <f t="shared" si="28"/>
        <v>2.1428571428571428</v>
      </c>
      <c r="AI73" s="50"/>
      <c r="AJ73" s="22">
        <f t="shared" si="24"/>
        <v>3.5714285714285712</v>
      </c>
      <c r="AK73" s="29" t="str">
        <f t="shared" si="29"/>
        <v>MEDIUM HIGH</v>
      </c>
      <c r="AL73" s="40" t="s">
        <v>75</v>
      </c>
      <c r="AM73" s="41">
        <v>2</v>
      </c>
      <c r="AN73" s="42" t="s">
        <v>76</v>
      </c>
      <c r="AO73" s="43">
        <v>2</v>
      </c>
      <c r="AP73" s="40" t="s">
        <v>122</v>
      </c>
      <c r="AQ73" s="43">
        <v>3</v>
      </c>
      <c r="AR73" s="40" t="s">
        <v>78</v>
      </c>
      <c r="AS73" s="41">
        <v>3</v>
      </c>
      <c r="AT73" s="40" t="s">
        <v>79</v>
      </c>
      <c r="AU73" s="41">
        <v>4</v>
      </c>
      <c r="AV73" s="44" t="s">
        <v>80</v>
      </c>
      <c r="AW73" s="45">
        <v>4</v>
      </c>
      <c r="AX73" s="22">
        <f t="shared" si="30"/>
        <v>3</v>
      </c>
      <c r="AY73" s="49"/>
      <c r="AZ73" s="51">
        <f t="shared" si="25"/>
        <v>1.1904761904761905</v>
      </c>
      <c r="BA73" s="29" t="str">
        <f t="shared" si="26"/>
        <v>MEDIUM HIGH</v>
      </c>
      <c r="BB73" s="49">
        <v>2</v>
      </c>
      <c r="BC73" s="22">
        <f t="shared" si="27"/>
        <v>12</v>
      </c>
      <c r="BD73" s="29" t="str">
        <f t="shared" si="31"/>
        <v>LOW RISK</v>
      </c>
      <c r="BE73" s="52"/>
      <c r="BF73" s="52"/>
      <c r="BG73" s="52"/>
      <c r="BH73" s="52"/>
      <c r="BI73" s="52"/>
      <c r="BJ73" s="52"/>
      <c r="BK73" s="52"/>
      <c r="BL73" s="52"/>
      <c r="BM73" s="52"/>
      <c r="BN73" s="52"/>
      <c r="BO73" s="52"/>
      <c r="BP73" s="52"/>
      <c r="BQ73" s="52"/>
    </row>
    <row r="74" spans="1:69" ht="165.75">
      <c r="A74" s="19"/>
      <c r="B74" s="23" t="s">
        <v>72</v>
      </c>
      <c r="C74" s="23">
        <v>6</v>
      </c>
      <c r="D74" s="19"/>
      <c r="E74" s="53" t="s">
        <v>73</v>
      </c>
      <c r="F74" s="22" t="s">
        <v>192</v>
      </c>
      <c r="G74" s="24">
        <v>5.36036</v>
      </c>
      <c r="H74" s="25">
        <v>465</v>
      </c>
      <c r="I74" s="26">
        <f t="shared" si="19"/>
        <v>86.747904991455798</v>
      </c>
      <c r="J74" s="24">
        <v>5.36036</v>
      </c>
      <c r="K74" s="27">
        <v>465</v>
      </c>
      <c r="L74" s="28">
        <f t="shared" si="20"/>
        <v>1</v>
      </c>
      <c r="M74" s="20">
        <v>5</v>
      </c>
      <c r="N74" s="49"/>
      <c r="O74" s="30">
        <v>3.322259136212625</v>
      </c>
      <c r="P74" s="20">
        <v>1</v>
      </c>
      <c r="Q74" s="20">
        <v>14</v>
      </c>
      <c r="R74" s="20">
        <v>4</v>
      </c>
      <c r="S74" s="31">
        <f t="shared" si="32"/>
        <v>0.2857142857142857</v>
      </c>
      <c r="T74" s="20">
        <v>3</v>
      </c>
      <c r="U74" s="20">
        <v>32</v>
      </c>
      <c r="V74" s="32">
        <f t="shared" si="21"/>
        <v>6.8817204301075269E-2</v>
      </c>
      <c r="W74" s="20">
        <v>2</v>
      </c>
      <c r="X74" s="21">
        <v>64</v>
      </c>
      <c r="Y74" s="34">
        <f t="shared" si="22"/>
        <v>0.13763440860215054</v>
      </c>
      <c r="Z74" s="20">
        <v>2</v>
      </c>
      <c r="AA74" s="35">
        <v>7</v>
      </c>
      <c r="AB74" s="36">
        <f t="shared" si="23"/>
        <v>1.5053763440860216E-2</v>
      </c>
      <c r="AC74" s="20">
        <v>1</v>
      </c>
      <c r="AD74" s="37">
        <v>0.55000000000000004</v>
      </c>
      <c r="AE74" s="20">
        <v>5</v>
      </c>
      <c r="AF74" s="38">
        <v>5.0000000000000001E-3</v>
      </c>
      <c r="AG74" s="23">
        <v>1</v>
      </c>
      <c r="AH74" s="23">
        <f t="shared" si="28"/>
        <v>2.1428571428571428</v>
      </c>
      <c r="AI74" s="50"/>
      <c r="AJ74" s="22">
        <f t="shared" si="24"/>
        <v>3.5714285714285712</v>
      </c>
      <c r="AK74" s="29" t="str">
        <f t="shared" si="29"/>
        <v>MEDIUM HIGH</v>
      </c>
      <c r="AL74" s="40" t="s">
        <v>75</v>
      </c>
      <c r="AM74" s="41">
        <v>2</v>
      </c>
      <c r="AN74" s="42" t="s">
        <v>76</v>
      </c>
      <c r="AO74" s="43">
        <v>2</v>
      </c>
      <c r="AP74" s="40" t="s">
        <v>193</v>
      </c>
      <c r="AQ74" s="43">
        <v>3</v>
      </c>
      <c r="AR74" s="40" t="s">
        <v>78</v>
      </c>
      <c r="AS74" s="41">
        <v>3</v>
      </c>
      <c r="AT74" s="40" t="s">
        <v>79</v>
      </c>
      <c r="AU74" s="41">
        <v>4</v>
      </c>
      <c r="AV74" s="44" t="s">
        <v>80</v>
      </c>
      <c r="AW74" s="45">
        <v>4</v>
      </c>
      <c r="AX74" s="22">
        <f t="shared" si="30"/>
        <v>3</v>
      </c>
      <c r="AY74" s="49"/>
      <c r="AZ74" s="51">
        <f t="shared" si="25"/>
        <v>1.1904761904761905</v>
      </c>
      <c r="BA74" s="29" t="str">
        <f t="shared" si="26"/>
        <v>MEDIUM HIGH</v>
      </c>
      <c r="BB74" s="49">
        <v>3</v>
      </c>
      <c r="BC74" s="22">
        <f t="shared" si="27"/>
        <v>18</v>
      </c>
      <c r="BD74" s="29" t="str">
        <f t="shared" si="31"/>
        <v>LOW RISK</v>
      </c>
      <c r="BE74" s="52"/>
      <c r="BF74" s="52"/>
      <c r="BG74" s="52"/>
      <c r="BH74" s="52"/>
      <c r="BI74" s="52"/>
      <c r="BJ74" s="52"/>
      <c r="BK74" s="52"/>
      <c r="BL74" s="52"/>
      <c r="BM74" s="52"/>
      <c r="BN74" s="52"/>
      <c r="BO74" s="52"/>
      <c r="BP74" s="52"/>
      <c r="BQ74" s="52"/>
    </row>
    <row r="75" spans="1:69" ht="178.5">
      <c r="A75" s="19"/>
      <c r="B75" s="23" t="s">
        <v>72</v>
      </c>
      <c r="C75" s="23">
        <v>6</v>
      </c>
      <c r="D75" s="19"/>
      <c r="E75" s="54" t="s">
        <v>86</v>
      </c>
      <c r="F75" s="22" t="s">
        <v>194</v>
      </c>
      <c r="G75" s="24">
        <v>769.28300000000002</v>
      </c>
      <c r="H75" s="25">
        <v>1580</v>
      </c>
      <c r="I75" s="26">
        <f t="shared" si="19"/>
        <v>2.0538605428691392</v>
      </c>
      <c r="J75" s="24">
        <v>149.78299999999999</v>
      </c>
      <c r="K75" s="27">
        <v>307.63200000000001</v>
      </c>
      <c r="L75" s="28">
        <f t="shared" si="20"/>
        <v>0.19470379746835442</v>
      </c>
      <c r="M75" s="20">
        <v>3</v>
      </c>
      <c r="N75" s="49"/>
      <c r="O75" s="30">
        <v>0.2510460251046025</v>
      </c>
      <c r="P75" s="20">
        <v>1</v>
      </c>
      <c r="Q75" s="20">
        <v>261</v>
      </c>
      <c r="R75" s="20">
        <v>167</v>
      </c>
      <c r="S75" s="31">
        <f t="shared" si="32"/>
        <v>0.63984674329501912</v>
      </c>
      <c r="T75" s="20">
        <v>5</v>
      </c>
      <c r="U75" s="20">
        <v>696</v>
      </c>
      <c r="V75" s="32">
        <f t="shared" si="21"/>
        <v>0.44050632911392407</v>
      </c>
      <c r="W75" s="20">
        <v>4</v>
      </c>
      <c r="X75" s="21">
        <v>121</v>
      </c>
      <c r="Y75" s="34">
        <f t="shared" si="22"/>
        <v>7.6582278481012664E-2</v>
      </c>
      <c r="Z75" s="20">
        <v>2</v>
      </c>
      <c r="AA75" s="35">
        <v>20</v>
      </c>
      <c r="AB75" s="36">
        <f t="shared" si="23"/>
        <v>1.2658227848101266E-2</v>
      </c>
      <c r="AC75" s="20">
        <v>1</v>
      </c>
      <c r="AD75" s="37">
        <v>0.45</v>
      </c>
      <c r="AE75" s="20">
        <v>4</v>
      </c>
      <c r="AF75" s="38">
        <v>5.0000000000000001E-3</v>
      </c>
      <c r="AG75" s="23">
        <v>1</v>
      </c>
      <c r="AH75" s="23">
        <f t="shared" si="28"/>
        <v>2.5714285714285716</v>
      </c>
      <c r="AI75" s="50"/>
      <c r="AJ75" s="22">
        <f t="shared" si="24"/>
        <v>2.7857142857142856</v>
      </c>
      <c r="AK75" s="29" t="str">
        <f t="shared" si="29"/>
        <v>HIGH</v>
      </c>
      <c r="AL75" s="40" t="s">
        <v>75</v>
      </c>
      <c r="AM75" s="41">
        <v>2</v>
      </c>
      <c r="AN75" s="42" t="s">
        <v>76</v>
      </c>
      <c r="AO75" s="43">
        <v>2</v>
      </c>
      <c r="AP75" s="40" t="s">
        <v>122</v>
      </c>
      <c r="AQ75" s="43">
        <v>3</v>
      </c>
      <c r="AR75" s="40" t="s">
        <v>78</v>
      </c>
      <c r="AS75" s="41">
        <v>3</v>
      </c>
      <c r="AT75" s="40" t="s">
        <v>79</v>
      </c>
      <c r="AU75" s="41">
        <v>4</v>
      </c>
      <c r="AV75" s="44" t="s">
        <v>80</v>
      </c>
      <c r="AW75" s="45">
        <v>4</v>
      </c>
      <c r="AX75" s="22">
        <f t="shared" si="30"/>
        <v>3</v>
      </c>
      <c r="AY75" s="49"/>
      <c r="AZ75" s="51">
        <f t="shared" si="25"/>
        <v>0.92857142857142849</v>
      </c>
      <c r="BA75" s="29" t="str">
        <f t="shared" si="26"/>
        <v>HIGH</v>
      </c>
      <c r="BB75" s="49">
        <v>2</v>
      </c>
      <c r="BC75" s="22">
        <f t="shared" si="27"/>
        <v>12</v>
      </c>
      <c r="BD75" s="29" t="str">
        <f t="shared" si="31"/>
        <v>LOW RISK</v>
      </c>
      <c r="BE75" s="52"/>
      <c r="BF75" s="52"/>
      <c r="BG75" s="52"/>
      <c r="BH75" s="52"/>
      <c r="BI75" s="52"/>
      <c r="BJ75" s="52"/>
      <c r="BK75" s="52"/>
      <c r="BL75" s="52"/>
      <c r="BM75" s="52"/>
      <c r="BN75" s="52"/>
      <c r="BO75" s="52"/>
      <c r="BP75" s="52"/>
      <c r="BQ75" s="52"/>
    </row>
    <row r="76" spans="1:69" ht="178.5">
      <c r="A76" s="19"/>
      <c r="B76" s="23" t="s">
        <v>72</v>
      </c>
      <c r="C76" s="23">
        <v>6</v>
      </c>
      <c r="D76" s="19"/>
      <c r="E76" s="54" t="s">
        <v>128</v>
      </c>
      <c r="F76" s="22" t="s">
        <v>195</v>
      </c>
      <c r="G76" s="24">
        <v>17.8658</v>
      </c>
      <c r="H76" s="25">
        <v>2637</v>
      </c>
      <c r="I76" s="26">
        <f t="shared" si="19"/>
        <v>147.60044330508569</v>
      </c>
      <c r="J76" s="24">
        <v>17.8658</v>
      </c>
      <c r="K76" s="27">
        <v>2636.99</v>
      </c>
      <c r="L76" s="28">
        <f t="shared" si="20"/>
        <v>0.99999620781190734</v>
      </c>
      <c r="M76" s="20">
        <v>5</v>
      </c>
      <c r="N76" s="49"/>
      <c r="O76" s="30">
        <v>1.2006861063464835</v>
      </c>
      <c r="P76" s="20">
        <v>1</v>
      </c>
      <c r="Q76" s="20">
        <v>197</v>
      </c>
      <c r="R76" s="20">
        <v>53</v>
      </c>
      <c r="S76" s="31">
        <f t="shared" si="32"/>
        <v>0.26903553299492383</v>
      </c>
      <c r="T76" s="20">
        <v>3</v>
      </c>
      <c r="U76" s="20">
        <v>543</v>
      </c>
      <c r="V76" s="32">
        <f t="shared" si="21"/>
        <v>0.20591581342434584</v>
      </c>
      <c r="W76" s="20">
        <v>3</v>
      </c>
      <c r="X76" s="21">
        <v>180</v>
      </c>
      <c r="Y76" s="34">
        <f t="shared" si="22"/>
        <v>6.8259385665529013E-2</v>
      </c>
      <c r="Z76" s="20">
        <v>2</v>
      </c>
      <c r="AA76" s="35">
        <v>17</v>
      </c>
      <c r="AB76" s="36">
        <f t="shared" si="23"/>
        <v>6.4467197572999624E-3</v>
      </c>
      <c r="AC76" s="20">
        <v>1</v>
      </c>
      <c r="AD76" s="37">
        <v>0.65</v>
      </c>
      <c r="AE76" s="20">
        <v>5</v>
      </c>
      <c r="AF76" s="38">
        <v>5.0000000000000001E-3</v>
      </c>
      <c r="AG76" s="23">
        <v>1</v>
      </c>
      <c r="AH76" s="23">
        <f t="shared" si="28"/>
        <v>2.2857142857142856</v>
      </c>
      <c r="AI76" s="50"/>
      <c r="AJ76" s="22">
        <f t="shared" si="24"/>
        <v>3.6428571428571428</v>
      </c>
      <c r="AK76" s="29" t="str">
        <f t="shared" si="29"/>
        <v>MEDIUM HIGH</v>
      </c>
      <c r="AL76" s="40" t="s">
        <v>75</v>
      </c>
      <c r="AM76" s="41">
        <v>2</v>
      </c>
      <c r="AN76" s="42" t="s">
        <v>76</v>
      </c>
      <c r="AO76" s="43">
        <v>2</v>
      </c>
      <c r="AP76" s="40" t="s">
        <v>196</v>
      </c>
      <c r="AQ76" s="43">
        <v>3</v>
      </c>
      <c r="AR76" s="40" t="s">
        <v>78</v>
      </c>
      <c r="AS76" s="41">
        <v>3</v>
      </c>
      <c r="AT76" s="40" t="s">
        <v>79</v>
      </c>
      <c r="AU76" s="41">
        <v>4</v>
      </c>
      <c r="AV76" s="44" t="s">
        <v>80</v>
      </c>
      <c r="AW76" s="45">
        <v>4</v>
      </c>
      <c r="AX76" s="22">
        <f t="shared" si="30"/>
        <v>3</v>
      </c>
      <c r="AY76" s="49"/>
      <c r="AZ76" s="51">
        <f t="shared" si="25"/>
        <v>1.2142857142857142</v>
      </c>
      <c r="BA76" s="29" t="str">
        <f t="shared" si="26"/>
        <v>MEDIUM HIGH</v>
      </c>
      <c r="BB76" s="49">
        <v>3</v>
      </c>
      <c r="BC76" s="22">
        <f t="shared" si="27"/>
        <v>18</v>
      </c>
      <c r="BD76" s="29" t="str">
        <f t="shared" si="31"/>
        <v>LOW RISK</v>
      </c>
    </row>
    <row r="77" spans="1:69" ht="178.5">
      <c r="A77" s="19"/>
      <c r="B77" s="23" t="s">
        <v>72</v>
      </c>
      <c r="C77" s="23">
        <v>6</v>
      </c>
      <c r="D77" s="19"/>
      <c r="E77" s="53" t="s">
        <v>86</v>
      </c>
      <c r="F77" s="22" t="s">
        <v>197</v>
      </c>
      <c r="G77" s="24">
        <v>948.18100000000004</v>
      </c>
      <c r="H77" s="25">
        <v>2828</v>
      </c>
      <c r="I77" s="26">
        <f t="shared" si="19"/>
        <v>2.9825529092019352</v>
      </c>
      <c r="J77" s="24">
        <v>298.15800000000002</v>
      </c>
      <c r="K77" s="27">
        <v>889.27</v>
      </c>
      <c r="L77" s="28">
        <f t="shared" si="20"/>
        <v>0.31445190947666196</v>
      </c>
      <c r="M77" s="20">
        <v>4</v>
      </c>
      <c r="N77" s="49"/>
      <c r="O77" s="30">
        <v>0.90909090909090906</v>
      </c>
      <c r="P77" s="20">
        <v>1</v>
      </c>
      <c r="Q77" s="20">
        <v>355</v>
      </c>
      <c r="R77" s="20">
        <v>98</v>
      </c>
      <c r="S77" s="31">
        <f t="shared" si="32"/>
        <v>0.27605633802816903</v>
      </c>
      <c r="T77" s="20">
        <v>3</v>
      </c>
      <c r="U77" s="20">
        <v>1027</v>
      </c>
      <c r="V77" s="32">
        <f t="shared" si="21"/>
        <v>0.36315417256011318</v>
      </c>
      <c r="W77" s="20">
        <v>4</v>
      </c>
      <c r="X77" s="21">
        <v>131</v>
      </c>
      <c r="Y77" s="34">
        <f t="shared" si="22"/>
        <v>4.6322489391796319E-2</v>
      </c>
      <c r="Z77" s="20">
        <v>1</v>
      </c>
      <c r="AA77" s="35">
        <v>1</v>
      </c>
      <c r="AB77" s="36">
        <f t="shared" si="23"/>
        <v>3.5360678925035362E-4</v>
      </c>
      <c r="AC77" s="20">
        <v>1</v>
      </c>
      <c r="AD77" s="37">
        <v>0.65</v>
      </c>
      <c r="AE77" s="20">
        <v>5</v>
      </c>
      <c r="AF77" s="38">
        <v>5.0000000000000001E-3</v>
      </c>
      <c r="AG77" s="23">
        <v>1</v>
      </c>
      <c r="AH77" s="23">
        <f t="shared" si="28"/>
        <v>2.2857142857142856</v>
      </c>
      <c r="AI77" s="50"/>
      <c r="AJ77" s="22">
        <f t="shared" si="24"/>
        <v>3.1428571428571428</v>
      </c>
      <c r="AK77" s="29" t="str">
        <f t="shared" si="29"/>
        <v>HIGH</v>
      </c>
      <c r="AL77" s="40" t="s">
        <v>75</v>
      </c>
      <c r="AM77" s="41">
        <v>2</v>
      </c>
      <c r="AN77" s="42" t="s">
        <v>76</v>
      </c>
      <c r="AO77" s="43">
        <v>2</v>
      </c>
      <c r="AP77" s="40" t="s">
        <v>122</v>
      </c>
      <c r="AQ77" s="43">
        <v>3</v>
      </c>
      <c r="AR77" s="40" t="s">
        <v>78</v>
      </c>
      <c r="AS77" s="41">
        <v>3</v>
      </c>
      <c r="AT77" s="40" t="s">
        <v>79</v>
      </c>
      <c r="AU77" s="41">
        <v>4</v>
      </c>
      <c r="AV77" s="44" t="s">
        <v>80</v>
      </c>
      <c r="AW77" s="45">
        <v>4</v>
      </c>
      <c r="AX77" s="22">
        <f t="shared" si="30"/>
        <v>3</v>
      </c>
      <c r="AY77" s="49"/>
      <c r="AZ77" s="51">
        <f t="shared" si="25"/>
        <v>1.0476190476190477</v>
      </c>
      <c r="BA77" s="29" t="str">
        <f t="shared" si="26"/>
        <v>HIGH</v>
      </c>
      <c r="BB77" s="49">
        <v>3</v>
      </c>
      <c r="BC77" s="22">
        <f t="shared" si="27"/>
        <v>18</v>
      </c>
      <c r="BD77" s="29" t="str">
        <f t="shared" si="31"/>
        <v>LOW RISK</v>
      </c>
    </row>
    <row r="78" spans="1:69" ht="191.25">
      <c r="A78" s="19"/>
      <c r="B78" s="23" t="s">
        <v>72</v>
      </c>
      <c r="C78" s="23">
        <v>6</v>
      </c>
      <c r="D78" s="19"/>
      <c r="E78" s="22" t="s">
        <v>81</v>
      </c>
      <c r="F78" s="22" t="s">
        <v>198</v>
      </c>
      <c r="G78" s="24">
        <v>454.61</v>
      </c>
      <c r="H78" s="25">
        <v>16187</v>
      </c>
      <c r="I78" s="26">
        <f t="shared" si="19"/>
        <v>35.606343899166319</v>
      </c>
      <c r="J78" s="24">
        <v>454.61</v>
      </c>
      <c r="K78" s="27">
        <v>16187</v>
      </c>
      <c r="L78" s="28">
        <f t="shared" si="20"/>
        <v>1</v>
      </c>
      <c r="M78" s="20">
        <v>5</v>
      </c>
      <c r="N78" s="49"/>
      <c r="O78" s="30">
        <v>2.640845070422535</v>
      </c>
      <c r="P78" s="20">
        <v>1</v>
      </c>
      <c r="Q78" s="20">
        <v>620</v>
      </c>
      <c r="R78" s="20">
        <v>99</v>
      </c>
      <c r="S78" s="31">
        <f t="shared" si="32"/>
        <v>0.1596774193548387</v>
      </c>
      <c r="T78" s="20">
        <v>3</v>
      </c>
      <c r="U78" s="20">
        <v>1903</v>
      </c>
      <c r="V78" s="32">
        <f t="shared" si="21"/>
        <v>0.11756347686415024</v>
      </c>
      <c r="W78" s="20">
        <v>2</v>
      </c>
      <c r="X78" s="21">
        <v>498</v>
      </c>
      <c r="Y78" s="34">
        <f t="shared" si="22"/>
        <v>3.0765429048001482E-2</v>
      </c>
      <c r="Z78" s="20">
        <v>1</v>
      </c>
      <c r="AA78" s="35">
        <v>75</v>
      </c>
      <c r="AB78" s="36">
        <f t="shared" si="23"/>
        <v>4.633347748192994E-3</v>
      </c>
      <c r="AC78" s="20">
        <v>1</v>
      </c>
      <c r="AD78" s="37">
        <v>0.45</v>
      </c>
      <c r="AE78" s="20">
        <v>4</v>
      </c>
      <c r="AF78" s="38">
        <v>5.0000000000000001E-3</v>
      </c>
      <c r="AG78" s="23">
        <v>1</v>
      </c>
      <c r="AH78" s="23">
        <f t="shared" si="28"/>
        <v>1.8571428571428572</v>
      </c>
      <c r="AI78" s="50"/>
      <c r="AJ78" s="22">
        <f t="shared" si="24"/>
        <v>3.4285714285714288</v>
      </c>
      <c r="AK78" s="29" t="str">
        <f t="shared" si="29"/>
        <v>HIGH</v>
      </c>
      <c r="AL78" s="40" t="s">
        <v>75</v>
      </c>
      <c r="AM78" s="41">
        <v>2</v>
      </c>
      <c r="AN78" s="42" t="s">
        <v>76</v>
      </c>
      <c r="AO78" s="43">
        <v>2</v>
      </c>
      <c r="AP78" s="40" t="s">
        <v>199</v>
      </c>
      <c r="AQ78" s="43">
        <v>3</v>
      </c>
      <c r="AR78" s="40" t="s">
        <v>78</v>
      </c>
      <c r="AS78" s="41">
        <v>3</v>
      </c>
      <c r="AT78" s="40" t="s">
        <v>79</v>
      </c>
      <c r="AU78" s="41">
        <v>4</v>
      </c>
      <c r="AV78" s="44" t="s">
        <v>80</v>
      </c>
      <c r="AW78" s="45">
        <v>4</v>
      </c>
      <c r="AX78" s="22">
        <f t="shared" si="30"/>
        <v>3</v>
      </c>
      <c r="AY78" s="49"/>
      <c r="AZ78" s="51">
        <f t="shared" si="25"/>
        <v>1.142857142857143</v>
      </c>
      <c r="BA78" s="29" t="str">
        <f t="shared" si="26"/>
        <v>HIGH</v>
      </c>
      <c r="BB78" s="49">
        <v>2</v>
      </c>
      <c r="BC78" s="22">
        <f t="shared" si="27"/>
        <v>12</v>
      </c>
      <c r="BD78" s="29" t="str">
        <f t="shared" si="31"/>
        <v>LOW RISK</v>
      </c>
    </row>
    <row r="79" spans="1:69" ht="178.5">
      <c r="A79" s="19"/>
      <c r="B79" s="23" t="s">
        <v>72</v>
      </c>
      <c r="C79" s="23">
        <v>6</v>
      </c>
      <c r="D79" s="19"/>
      <c r="E79" s="22" t="s">
        <v>81</v>
      </c>
      <c r="F79" s="22" t="s">
        <v>200</v>
      </c>
      <c r="G79" s="24">
        <v>1652.41</v>
      </c>
      <c r="H79" s="25">
        <v>2658</v>
      </c>
      <c r="I79" s="26">
        <f t="shared" si="19"/>
        <v>1.6085596189807614</v>
      </c>
      <c r="J79" s="24">
        <v>919.55100000000004</v>
      </c>
      <c r="K79" s="27">
        <v>1479.15</v>
      </c>
      <c r="L79" s="28">
        <f t="shared" si="20"/>
        <v>0.55648984198645601</v>
      </c>
      <c r="M79" s="20">
        <v>5</v>
      </c>
      <c r="N79" s="49"/>
      <c r="O79" s="30">
        <v>1.062215477996965</v>
      </c>
      <c r="P79" s="20">
        <v>1</v>
      </c>
      <c r="Q79" s="20">
        <v>310</v>
      </c>
      <c r="R79" s="20">
        <v>173</v>
      </c>
      <c r="S79" s="31">
        <f t="shared" si="32"/>
        <v>0.5580645161290323</v>
      </c>
      <c r="T79" s="20">
        <v>5</v>
      </c>
      <c r="U79" s="20">
        <v>771</v>
      </c>
      <c r="V79" s="32">
        <f t="shared" si="21"/>
        <v>0.29006772009029347</v>
      </c>
      <c r="W79" s="20">
        <v>3</v>
      </c>
      <c r="X79" s="21">
        <v>175</v>
      </c>
      <c r="Y79" s="34">
        <f t="shared" si="22"/>
        <v>6.5838976674191127E-2</v>
      </c>
      <c r="Z79" s="20">
        <v>2</v>
      </c>
      <c r="AA79" s="35">
        <v>9</v>
      </c>
      <c r="AB79" s="36">
        <f t="shared" si="23"/>
        <v>3.3860045146726862E-3</v>
      </c>
      <c r="AC79" s="20">
        <v>1</v>
      </c>
      <c r="AD79" s="37">
        <v>0.55000000000000004</v>
      </c>
      <c r="AE79" s="20">
        <v>5</v>
      </c>
      <c r="AF79" s="38">
        <v>5.0000000000000001E-3</v>
      </c>
      <c r="AG79" s="23">
        <v>1</v>
      </c>
      <c r="AH79" s="23">
        <f t="shared" si="28"/>
        <v>2.5714285714285716</v>
      </c>
      <c r="AI79" s="50"/>
      <c r="AJ79" s="22">
        <f t="shared" si="24"/>
        <v>3.7857142857142856</v>
      </c>
      <c r="AK79" s="29" t="str">
        <f t="shared" si="29"/>
        <v>MEDIUM HIGH</v>
      </c>
      <c r="AL79" s="40" t="s">
        <v>75</v>
      </c>
      <c r="AM79" s="41">
        <v>2</v>
      </c>
      <c r="AN79" s="42" t="s">
        <v>76</v>
      </c>
      <c r="AO79" s="43">
        <v>2</v>
      </c>
      <c r="AP79" s="40" t="s">
        <v>122</v>
      </c>
      <c r="AQ79" s="43">
        <v>3</v>
      </c>
      <c r="AR79" s="40" t="s">
        <v>78</v>
      </c>
      <c r="AS79" s="41">
        <v>3</v>
      </c>
      <c r="AT79" s="40" t="s">
        <v>79</v>
      </c>
      <c r="AU79" s="41">
        <v>4</v>
      </c>
      <c r="AV79" s="44" t="s">
        <v>80</v>
      </c>
      <c r="AW79" s="45">
        <v>4</v>
      </c>
      <c r="AX79" s="22">
        <f t="shared" si="30"/>
        <v>3</v>
      </c>
      <c r="AY79" s="49"/>
      <c r="AZ79" s="51">
        <f t="shared" si="25"/>
        <v>1.2619047619047619</v>
      </c>
      <c r="BA79" s="29" t="str">
        <f t="shared" si="26"/>
        <v>MEDIUM HIGH</v>
      </c>
      <c r="BB79" s="49">
        <v>3</v>
      </c>
      <c r="BC79" s="22">
        <f t="shared" si="27"/>
        <v>18</v>
      </c>
      <c r="BD79" s="29" t="str">
        <f t="shared" si="31"/>
        <v>LOW RISK</v>
      </c>
    </row>
    <row r="80" spans="1:69" ht="165.75">
      <c r="A80" s="19"/>
      <c r="B80" s="23" t="s">
        <v>72</v>
      </c>
      <c r="C80" s="23">
        <v>6</v>
      </c>
      <c r="D80" s="19"/>
      <c r="E80" s="53" t="s">
        <v>73</v>
      </c>
      <c r="F80" s="22" t="s">
        <v>201</v>
      </c>
      <c r="G80" s="24">
        <v>7.8905000000000003</v>
      </c>
      <c r="H80" s="25">
        <v>43</v>
      </c>
      <c r="I80" s="26">
        <f t="shared" si="19"/>
        <v>5.4495912806539506</v>
      </c>
      <c r="J80" s="24">
        <v>7.8905000000000003</v>
      </c>
      <c r="K80" s="27">
        <v>43</v>
      </c>
      <c r="L80" s="28">
        <f t="shared" si="20"/>
        <v>1</v>
      </c>
      <c r="M80" s="20">
        <v>5</v>
      </c>
      <c r="N80" s="49"/>
      <c r="O80" s="30">
        <v>6.0975609756097562</v>
      </c>
      <c r="P80" s="20">
        <v>1</v>
      </c>
      <c r="Q80" s="20">
        <v>4</v>
      </c>
      <c r="R80" s="20">
        <v>0</v>
      </c>
      <c r="S80" s="31">
        <f t="shared" si="32"/>
        <v>0</v>
      </c>
      <c r="T80" s="20">
        <v>0</v>
      </c>
      <c r="U80" s="20">
        <v>9</v>
      </c>
      <c r="V80" s="32">
        <f t="shared" si="21"/>
        <v>0.20930232558139536</v>
      </c>
      <c r="W80" s="20">
        <v>3</v>
      </c>
      <c r="X80" s="21">
        <v>12</v>
      </c>
      <c r="Y80" s="34">
        <f t="shared" si="22"/>
        <v>0.27906976744186046</v>
      </c>
      <c r="Z80" s="20">
        <v>3</v>
      </c>
      <c r="AA80" s="35">
        <v>3</v>
      </c>
      <c r="AB80" s="36">
        <f t="shared" si="23"/>
        <v>6.9767441860465115E-2</v>
      </c>
      <c r="AC80" s="20">
        <v>1</v>
      </c>
      <c r="AD80" s="37">
        <v>0.55000000000000004</v>
      </c>
      <c r="AE80" s="20">
        <v>5</v>
      </c>
      <c r="AF80" s="38">
        <v>5.0000000000000001E-3</v>
      </c>
      <c r="AG80" s="23">
        <v>1</v>
      </c>
      <c r="AH80" s="23">
        <f t="shared" si="28"/>
        <v>2</v>
      </c>
      <c r="AI80" s="50"/>
      <c r="AJ80" s="22">
        <f t="shared" si="24"/>
        <v>3.5</v>
      </c>
      <c r="AK80" s="29" t="str">
        <f t="shared" si="29"/>
        <v>HIGH</v>
      </c>
      <c r="AL80" s="40" t="s">
        <v>75</v>
      </c>
      <c r="AM80" s="41">
        <v>2</v>
      </c>
      <c r="AN80" s="42" t="s">
        <v>76</v>
      </c>
      <c r="AO80" s="43">
        <v>2</v>
      </c>
      <c r="AP80" s="40" t="s">
        <v>202</v>
      </c>
      <c r="AQ80" s="43">
        <v>3</v>
      </c>
      <c r="AR80" s="40" t="s">
        <v>78</v>
      </c>
      <c r="AS80" s="41">
        <v>3</v>
      </c>
      <c r="AT80" s="40" t="s">
        <v>79</v>
      </c>
      <c r="AU80" s="41">
        <v>4</v>
      </c>
      <c r="AV80" s="44" t="s">
        <v>80</v>
      </c>
      <c r="AW80" s="45">
        <v>4</v>
      </c>
      <c r="AX80" s="22">
        <f t="shared" si="30"/>
        <v>3</v>
      </c>
      <c r="AY80" s="49"/>
      <c r="AZ80" s="51">
        <f t="shared" si="25"/>
        <v>1.1666666666666667</v>
      </c>
      <c r="BA80" s="29" t="str">
        <f t="shared" si="26"/>
        <v>HIGH</v>
      </c>
      <c r="BB80" s="49">
        <v>3</v>
      </c>
      <c r="BC80" s="22">
        <f t="shared" si="27"/>
        <v>18</v>
      </c>
      <c r="BD80" s="29" t="str">
        <f t="shared" si="31"/>
        <v>LOW RISK</v>
      </c>
    </row>
    <row r="81" spans="1:56" ht="178.5">
      <c r="A81" s="19"/>
      <c r="B81" s="23" t="s">
        <v>72</v>
      </c>
      <c r="C81" s="23">
        <v>6</v>
      </c>
      <c r="D81" s="19"/>
      <c r="E81" s="22" t="s">
        <v>128</v>
      </c>
      <c r="F81" s="22" t="s">
        <v>203</v>
      </c>
      <c r="G81" s="24">
        <v>6.2890899999999998</v>
      </c>
      <c r="H81" s="25">
        <v>661</v>
      </c>
      <c r="I81" s="26">
        <f t="shared" si="19"/>
        <v>105.10264601079011</v>
      </c>
      <c r="J81" s="24">
        <v>6.2890899999999998</v>
      </c>
      <c r="K81" s="27">
        <v>661.00199999999995</v>
      </c>
      <c r="L81" s="28">
        <f t="shared" si="20"/>
        <v>1.0000030257186081</v>
      </c>
      <c r="M81" s="20">
        <v>5</v>
      </c>
      <c r="N81" s="49"/>
      <c r="O81" s="30">
        <v>0.3115264797507788</v>
      </c>
      <c r="P81" s="20">
        <v>1</v>
      </c>
      <c r="Q81" s="20">
        <v>22</v>
      </c>
      <c r="R81" s="20"/>
      <c r="S81" s="31">
        <f t="shared" si="32"/>
        <v>0</v>
      </c>
      <c r="T81" s="20">
        <v>0</v>
      </c>
      <c r="U81" s="20">
        <v>64</v>
      </c>
      <c r="V81" s="32">
        <f t="shared" si="21"/>
        <v>9.682299546142209E-2</v>
      </c>
      <c r="W81" s="20">
        <v>2</v>
      </c>
      <c r="X81" s="21">
        <v>45</v>
      </c>
      <c r="Y81" s="34">
        <f t="shared" si="22"/>
        <v>6.8078668683812404E-2</v>
      </c>
      <c r="Z81" s="20">
        <v>2</v>
      </c>
      <c r="AA81" s="35">
        <v>3</v>
      </c>
      <c r="AB81" s="36">
        <f t="shared" si="23"/>
        <v>4.5385779122541605E-3</v>
      </c>
      <c r="AC81" s="20">
        <v>1</v>
      </c>
      <c r="AD81" s="37">
        <v>0.55000000000000004</v>
      </c>
      <c r="AE81" s="20">
        <v>5</v>
      </c>
      <c r="AF81" s="38">
        <v>5.0000000000000001E-3</v>
      </c>
      <c r="AG81" s="23">
        <v>1</v>
      </c>
      <c r="AH81" s="23">
        <f t="shared" si="28"/>
        <v>1.7142857142857142</v>
      </c>
      <c r="AI81" s="50"/>
      <c r="AJ81" s="22">
        <f t="shared" si="24"/>
        <v>3.3571428571428572</v>
      </c>
      <c r="AK81" s="29" t="str">
        <f t="shared" si="29"/>
        <v>HIGH</v>
      </c>
      <c r="AL81" s="40" t="s">
        <v>75</v>
      </c>
      <c r="AM81" s="41">
        <v>2</v>
      </c>
      <c r="AN81" s="42" t="s">
        <v>76</v>
      </c>
      <c r="AO81" s="43">
        <v>2</v>
      </c>
      <c r="AP81" s="40" t="s">
        <v>204</v>
      </c>
      <c r="AQ81" s="43">
        <v>3</v>
      </c>
      <c r="AR81" s="40" t="s">
        <v>78</v>
      </c>
      <c r="AS81" s="41">
        <v>3</v>
      </c>
      <c r="AT81" s="40" t="s">
        <v>79</v>
      </c>
      <c r="AU81" s="41">
        <v>4</v>
      </c>
      <c r="AV81" s="44" t="s">
        <v>80</v>
      </c>
      <c r="AW81" s="45">
        <v>4</v>
      </c>
      <c r="AX81" s="22">
        <f t="shared" si="30"/>
        <v>3</v>
      </c>
      <c r="AY81" s="49"/>
      <c r="AZ81" s="51">
        <f t="shared" si="25"/>
        <v>1.1190476190476191</v>
      </c>
      <c r="BA81" s="29" t="str">
        <f t="shared" si="26"/>
        <v>HIGH</v>
      </c>
      <c r="BB81" s="49">
        <v>3</v>
      </c>
      <c r="BC81" s="22">
        <f t="shared" si="27"/>
        <v>18</v>
      </c>
      <c r="BD81" s="29" t="str">
        <f t="shared" si="31"/>
        <v>LOW RISK</v>
      </c>
    </row>
    <row r="82" spans="1:56" ht="178.5">
      <c r="A82" s="19"/>
      <c r="B82" s="23" t="s">
        <v>72</v>
      </c>
      <c r="C82" s="23">
        <v>6</v>
      </c>
      <c r="D82" s="19"/>
      <c r="E82" s="22" t="s">
        <v>86</v>
      </c>
      <c r="F82" s="22" t="s">
        <v>205</v>
      </c>
      <c r="G82" s="24">
        <v>1592.44</v>
      </c>
      <c r="H82" s="25">
        <v>2087</v>
      </c>
      <c r="I82" s="26">
        <f t="shared" si="19"/>
        <v>1.3105674311120041</v>
      </c>
      <c r="J82" s="24">
        <v>21.093599999999999</v>
      </c>
      <c r="K82" s="27">
        <v>27.6447</v>
      </c>
      <c r="L82" s="28">
        <f t="shared" si="20"/>
        <v>1.3246142788691902E-2</v>
      </c>
      <c r="M82" s="20">
        <v>1</v>
      </c>
      <c r="N82" s="49"/>
      <c r="O82" s="30">
        <v>0.72737852778585976</v>
      </c>
      <c r="P82" s="20">
        <v>1</v>
      </c>
      <c r="Q82" s="20">
        <v>325</v>
      </c>
      <c r="R82" s="20">
        <v>188</v>
      </c>
      <c r="S82" s="31">
        <f t="shared" si="32"/>
        <v>0.57846153846153847</v>
      </c>
      <c r="T82" s="20">
        <v>5</v>
      </c>
      <c r="U82" s="20">
        <v>854</v>
      </c>
      <c r="V82" s="32">
        <f t="shared" si="21"/>
        <v>0.40919980833732633</v>
      </c>
      <c r="W82" s="20">
        <v>4</v>
      </c>
      <c r="X82" s="21">
        <v>160</v>
      </c>
      <c r="Y82" s="34">
        <f t="shared" si="22"/>
        <v>7.6665069477719214E-2</v>
      </c>
      <c r="Z82" s="20">
        <v>2</v>
      </c>
      <c r="AA82" s="35">
        <v>4</v>
      </c>
      <c r="AB82" s="36">
        <f t="shared" si="23"/>
        <v>1.9166267369429804E-3</v>
      </c>
      <c r="AC82" s="20">
        <v>1</v>
      </c>
      <c r="AD82" s="37">
        <v>0.45</v>
      </c>
      <c r="AE82" s="20">
        <v>4</v>
      </c>
      <c r="AF82" s="38">
        <v>5.0000000000000001E-3</v>
      </c>
      <c r="AG82" s="23">
        <v>1</v>
      </c>
      <c r="AH82" s="23">
        <f t="shared" si="28"/>
        <v>2.5714285714285716</v>
      </c>
      <c r="AI82" s="50"/>
      <c r="AJ82" s="22">
        <f t="shared" si="24"/>
        <v>1.7857142857142858</v>
      </c>
      <c r="AK82" s="29" t="str">
        <f t="shared" si="29"/>
        <v>HIGH</v>
      </c>
      <c r="AL82" s="40" t="s">
        <v>75</v>
      </c>
      <c r="AM82" s="41">
        <v>2</v>
      </c>
      <c r="AN82" s="42" t="s">
        <v>76</v>
      </c>
      <c r="AO82" s="43">
        <v>2</v>
      </c>
      <c r="AP82" s="40" t="s">
        <v>122</v>
      </c>
      <c r="AQ82" s="43">
        <v>3</v>
      </c>
      <c r="AR82" s="40" t="s">
        <v>78</v>
      </c>
      <c r="AS82" s="41">
        <v>3</v>
      </c>
      <c r="AT82" s="40" t="s">
        <v>79</v>
      </c>
      <c r="AU82" s="41">
        <v>4</v>
      </c>
      <c r="AV82" s="44" t="s">
        <v>80</v>
      </c>
      <c r="AW82" s="45">
        <v>4</v>
      </c>
      <c r="AX82" s="22">
        <f t="shared" si="30"/>
        <v>3</v>
      </c>
      <c r="AY82" s="49"/>
      <c r="AZ82" s="51">
        <f t="shared" si="25"/>
        <v>0.59523809523809523</v>
      </c>
      <c r="BA82" s="29" t="str">
        <f t="shared" si="26"/>
        <v>HIGH</v>
      </c>
      <c r="BB82" s="49">
        <v>2</v>
      </c>
      <c r="BC82" s="22">
        <f t="shared" si="27"/>
        <v>12</v>
      </c>
      <c r="BD82" s="29" t="str">
        <f t="shared" si="31"/>
        <v>LOW RISK</v>
      </c>
    </row>
    <row r="83" spans="1:56" ht="178.5">
      <c r="A83" s="19"/>
      <c r="B83" s="23" t="s">
        <v>72</v>
      </c>
      <c r="C83" s="23">
        <v>6</v>
      </c>
      <c r="D83" s="19"/>
      <c r="E83" s="22" t="s">
        <v>81</v>
      </c>
      <c r="F83" s="22" t="s">
        <v>206</v>
      </c>
      <c r="G83" s="24">
        <v>851.08299999999997</v>
      </c>
      <c r="H83" s="25">
        <v>4989</v>
      </c>
      <c r="I83" s="26">
        <f t="shared" si="19"/>
        <v>5.861942959734832</v>
      </c>
      <c r="J83" s="24">
        <v>736.66800000000001</v>
      </c>
      <c r="K83" s="27">
        <v>4318.3</v>
      </c>
      <c r="L83" s="28">
        <f t="shared" si="20"/>
        <v>0.86556424133092813</v>
      </c>
      <c r="M83" s="20">
        <v>5</v>
      </c>
      <c r="N83" s="49"/>
      <c r="O83" s="30">
        <v>1.1904761904761905</v>
      </c>
      <c r="P83" s="20">
        <v>1</v>
      </c>
      <c r="Q83" s="20">
        <v>485</v>
      </c>
      <c r="R83" s="20">
        <v>273</v>
      </c>
      <c r="S83" s="31">
        <f t="shared" si="32"/>
        <v>0.56288659793814433</v>
      </c>
      <c r="T83" s="20">
        <v>5</v>
      </c>
      <c r="U83" s="20">
        <v>1284</v>
      </c>
      <c r="V83" s="32">
        <f t="shared" si="21"/>
        <v>0.25736620565243534</v>
      </c>
      <c r="W83" s="20">
        <v>3</v>
      </c>
      <c r="X83" s="21">
        <v>280</v>
      </c>
      <c r="Y83" s="34">
        <f t="shared" si="22"/>
        <v>5.6123471637602729E-2</v>
      </c>
      <c r="Z83" s="20">
        <v>2</v>
      </c>
      <c r="AA83" s="35">
        <v>8</v>
      </c>
      <c r="AB83" s="36">
        <f t="shared" si="23"/>
        <v>1.6035277610743637E-3</v>
      </c>
      <c r="AC83" s="20">
        <v>1</v>
      </c>
      <c r="AD83" s="37">
        <v>0.45</v>
      </c>
      <c r="AE83" s="20">
        <v>4</v>
      </c>
      <c r="AF83" s="38">
        <v>5.0000000000000001E-3</v>
      </c>
      <c r="AG83" s="23">
        <v>1</v>
      </c>
      <c r="AH83" s="23">
        <f t="shared" si="28"/>
        <v>2.4285714285714284</v>
      </c>
      <c r="AI83" s="50"/>
      <c r="AJ83" s="22">
        <f t="shared" si="24"/>
        <v>3.7142857142857144</v>
      </c>
      <c r="AK83" s="29" t="str">
        <f t="shared" si="29"/>
        <v>MEDIUM HIGH</v>
      </c>
      <c r="AL83" s="40" t="s">
        <v>75</v>
      </c>
      <c r="AM83" s="41">
        <v>2</v>
      </c>
      <c r="AN83" s="42" t="s">
        <v>76</v>
      </c>
      <c r="AO83" s="43">
        <v>2</v>
      </c>
      <c r="AP83" s="40" t="s">
        <v>122</v>
      </c>
      <c r="AQ83" s="43">
        <v>3</v>
      </c>
      <c r="AR83" s="40" t="s">
        <v>78</v>
      </c>
      <c r="AS83" s="41">
        <v>3</v>
      </c>
      <c r="AT83" s="40" t="s">
        <v>79</v>
      </c>
      <c r="AU83" s="41">
        <v>4</v>
      </c>
      <c r="AV83" s="44" t="s">
        <v>80</v>
      </c>
      <c r="AW83" s="45">
        <v>4</v>
      </c>
      <c r="AX83" s="22">
        <f t="shared" si="30"/>
        <v>3</v>
      </c>
      <c r="AY83" s="49"/>
      <c r="AZ83" s="51">
        <f t="shared" si="25"/>
        <v>1.2380952380952381</v>
      </c>
      <c r="BA83" s="29" t="str">
        <f t="shared" si="26"/>
        <v>MEDIUM HIGH</v>
      </c>
      <c r="BB83" s="49">
        <v>2</v>
      </c>
      <c r="BC83" s="22">
        <f t="shared" si="27"/>
        <v>12</v>
      </c>
      <c r="BD83" s="29" t="str">
        <f t="shared" si="31"/>
        <v>LOW RISK</v>
      </c>
    </row>
    <row r="84" spans="1:56" ht="178.5">
      <c r="A84" s="19"/>
      <c r="B84" s="23" t="s">
        <v>72</v>
      </c>
      <c r="C84" s="23">
        <v>6</v>
      </c>
      <c r="D84" s="19"/>
      <c r="E84" s="22" t="s">
        <v>81</v>
      </c>
      <c r="F84" s="22" t="s">
        <v>207</v>
      </c>
      <c r="G84" s="24">
        <v>1045.06</v>
      </c>
      <c r="H84" s="25">
        <v>3487</v>
      </c>
      <c r="I84" s="26">
        <f t="shared" si="19"/>
        <v>3.3366505272424551</v>
      </c>
      <c r="J84" s="24">
        <v>1012.36</v>
      </c>
      <c r="K84" s="27">
        <v>3377.88</v>
      </c>
      <c r="L84" s="28">
        <f t="shared" si="20"/>
        <v>0.96870662460567825</v>
      </c>
      <c r="M84" s="20">
        <v>5</v>
      </c>
      <c r="N84" s="49"/>
      <c r="O84" s="30">
        <v>1.1933174224343674</v>
      </c>
      <c r="P84" s="20">
        <v>1</v>
      </c>
      <c r="Q84" s="20">
        <v>417</v>
      </c>
      <c r="R84" s="20">
        <v>226</v>
      </c>
      <c r="S84" s="31">
        <f t="shared" si="32"/>
        <v>0.54196642685851315</v>
      </c>
      <c r="T84" s="20">
        <v>5</v>
      </c>
      <c r="U84" s="20">
        <v>1086</v>
      </c>
      <c r="V84" s="32">
        <f t="shared" si="21"/>
        <v>0.31144250071694868</v>
      </c>
      <c r="W84" s="20">
        <v>4</v>
      </c>
      <c r="X84" s="21">
        <v>243</v>
      </c>
      <c r="Y84" s="34">
        <f t="shared" si="22"/>
        <v>6.9687410381416695E-2</v>
      </c>
      <c r="Z84" s="20">
        <v>2</v>
      </c>
      <c r="AA84" s="35">
        <v>25</v>
      </c>
      <c r="AB84" s="36">
        <f t="shared" si="23"/>
        <v>7.1694866647548034E-3</v>
      </c>
      <c r="AC84" s="20">
        <v>1</v>
      </c>
      <c r="AD84" s="37">
        <v>0.55000000000000004</v>
      </c>
      <c r="AE84" s="20">
        <v>5</v>
      </c>
      <c r="AF84" s="38">
        <v>5.0000000000000001E-3</v>
      </c>
      <c r="AG84" s="23">
        <v>1</v>
      </c>
      <c r="AH84" s="23">
        <f t="shared" si="28"/>
        <v>2.7142857142857144</v>
      </c>
      <c r="AI84" s="50"/>
      <c r="AJ84" s="22">
        <f t="shared" si="24"/>
        <v>3.8571428571428572</v>
      </c>
      <c r="AK84" s="29" t="str">
        <f t="shared" si="29"/>
        <v>MEDIUM HIGH</v>
      </c>
      <c r="AL84" s="40" t="s">
        <v>75</v>
      </c>
      <c r="AM84" s="41">
        <v>2</v>
      </c>
      <c r="AN84" s="42" t="s">
        <v>76</v>
      </c>
      <c r="AO84" s="43">
        <v>2</v>
      </c>
      <c r="AP84" s="40" t="s">
        <v>122</v>
      </c>
      <c r="AQ84" s="43">
        <v>3</v>
      </c>
      <c r="AR84" s="40" t="s">
        <v>78</v>
      </c>
      <c r="AS84" s="41">
        <v>3</v>
      </c>
      <c r="AT84" s="40" t="s">
        <v>79</v>
      </c>
      <c r="AU84" s="41">
        <v>4</v>
      </c>
      <c r="AV84" s="44" t="s">
        <v>80</v>
      </c>
      <c r="AW84" s="45">
        <v>4</v>
      </c>
      <c r="AX84" s="22">
        <f t="shared" si="30"/>
        <v>3</v>
      </c>
      <c r="AY84" s="49"/>
      <c r="AZ84" s="51">
        <f t="shared" si="25"/>
        <v>1.2857142857142858</v>
      </c>
      <c r="BA84" s="29" t="str">
        <f t="shared" si="26"/>
        <v>MEDIUM HIGH</v>
      </c>
      <c r="BB84" s="49">
        <v>3</v>
      </c>
      <c r="BC84" s="22">
        <f t="shared" si="27"/>
        <v>18</v>
      </c>
      <c r="BD84" s="29" t="str">
        <f t="shared" si="31"/>
        <v>LOW RISK</v>
      </c>
    </row>
    <row r="85" spans="1:56" ht="178.5">
      <c r="A85" s="19"/>
      <c r="B85" s="23" t="s">
        <v>72</v>
      </c>
      <c r="C85" s="23">
        <v>6</v>
      </c>
      <c r="D85" s="19"/>
      <c r="E85" s="22" t="s">
        <v>81</v>
      </c>
      <c r="F85" s="22" t="s">
        <v>208</v>
      </c>
      <c r="G85" s="24">
        <v>683.01599999999996</v>
      </c>
      <c r="H85" s="25">
        <v>4238</v>
      </c>
      <c r="I85" s="26">
        <f t="shared" si="19"/>
        <v>6.2048326832753551</v>
      </c>
      <c r="J85" s="24">
        <v>489.75400000000002</v>
      </c>
      <c r="K85" s="27">
        <v>3038.84</v>
      </c>
      <c r="L85" s="28">
        <f t="shared" si="20"/>
        <v>0.71704577630958</v>
      </c>
      <c r="M85" s="20">
        <v>5</v>
      </c>
      <c r="N85" s="49"/>
      <c r="O85" s="30">
        <v>1.4401440144014401</v>
      </c>
      <c r="P85" s="20">
        <v>1</v>
      </c>
      <c r="Q85" s="20">
        <v>374</v>
      </c>
      <c r="R85" s="20">
        <v>177</v>
      </c>
      <c r="S85" s="31">
        <f t="shared" si="32"/>
        <v>0.4732620320855615</v>
      </c>
      <c r="T85" s="20">
        <v>4</v>
      </c>
      <c r="U85" s="20">
        <v>1072</v>
      </c>
      <c r="V85" s="32">
        <f t="shared" si="21"/>
        <v>0.25294950448324682</v>
      </c>
      <c r="W85" s="20">
        <v>3</v>
      </c>
      <c r="X85" s="21">
        <v>242</v>
      </c>
      <c r="Y85" s="34">
        <f t="shared" si="22"/>
        <v>5.7102406795658332E-2</v>
      </c>
      <c r="Z85" s="20">
        <v>2</v>
      </c>
      <c r="AA85" s="35">
        <v>56</v>
      </c>
      <c r="AB85" s="36">
        <f t="shared" si="23"/>
        <v>1.3213780084945729E-2</v>
      </c>
      <c r="AC85" s="20">
        <v>1</v>
      </c>
      <c r="AD85" s="37">
        <v>0.55000000000000004</v>
      </c>
      <c r="AE85" s="20">
        <v>5</v>
      </c>
      <c r="AF85" s="38">
        <v>5.0000000000000001E-3</v>
      </c>
      <c r="AG85" s="23">
        <v>1</v>
      </c>
      <c r="AH85" s="23">
        <f t="shared" si="28"/>
        <v>2.4285714285714284</v>
      </c>
      <c r="AI85" s="50"/>
      <c r="AJ85" s="22">
        <f t="shared" si="24"/>
        <v>3.7142857142857144</v>
      </c>
      <c r="AK85" s="29" t="str">
        <f t="shared" si="29"/>
        <v>HIGH</v>
      </c>
      <c r="AL85" s="40" t="s">
        <v>75</v>
      </c>
      <c r="AM85" s="41">
        <v>2</v>
      </c>
      <c r="AN85" s="42" t="s">
        <v>76</v>
      </c>
      <c r="AO85" s="43">
        <v>2</v>
      </c>
      <c r="AP85" s="40" t="s">
        <v>122</v>
      </c>
      <c r="AQ85" s="43">
        <v>3</v>
      </c>
      <c r="AR85" s="40" t="s">
        <v>78</v>
      </c>
      <c r="AS85" s="41">
        <v>3</v>
      </c>
      <c r="AT85" s="40" t="s">
        <v>79</v>
      </c>
      <c r="AU85" s="41">
        <v>4</v>
      </c>
      <c r="AV85" s="44" t="s">
        <v>80</v>
      </c>
      <c r="AW85" s="45">
        <v>4</v>
      </c>
      <c r="AX85" s="22">
        <f t="shared" si="30"/>
        <v>3</v>
      </c>
      <c r="AY85" s="49"/>
      <c r="AZ85" s="51">
        <f t="shared" si="25"/>
        <v>1.2380952380952381</v>
      </c>
      <c r="BA85" s="29" t="str">
        <f t="shared" si="26"/>
        <v>HIGH</v>
      </c>
      <c r="BB85" s="49">
        <v>3</v>
      </c>
      <c r="BC85" s="22">
        <f t="shared" si="27"/>
        <v>18</v>
      </c>
      <c r="BD85" s="29" t="str">
        <f t="shared" si="31"/>
        <v>LOW RISK</v>
      </c>
    </row>
    <row r="86" spans="1:56" ht="178.5">
      <c r="A86" s="19"/>
      <c r="B86" s="23" t="s">
        <v>72</v>
      </c>
      <c r="C86" s="23">
        <v>6</v>
      </c>
      <c r="D86" s="19"/>
      <c r="E86" s="22" t="s">
        <v>86</v>
      </c>
      <c r="F86" s="22" t="s">
        <v>209</v>
      </c>
      <c r="G86" s="24">
        <v>461.44200000000001</v>
      </c>
      <c r="H86" s="25">
        <v>4100</v>
      </c>
      <c r="I86" s="26">
        <f t="shared" si="19"/>
        <v>8.8851903381139987</v>
      </c>
      <c r="J86" s="24">
        <v>174.072</v>
      </c>
      <c r="K86" s="27">
        <v>1546.66</v>
      </c>
      <c r="L86" s="28">
        <f t="shared" si="20"/>
        <v>0.37723414634146346</v>
      </c>
      <c r="M86" s="20">
        <v>4</v>
      </c>
      <c r="N86" s="49"/>
      <c r="O86" s="30">
        <v>0.37546933667083854</v>
      </c>
      <c r="P86" s="20">
        <v>1</v>
      </c>
      <c r="Q86" s="20">
        <v>406</v>
      </c>
      <c r="R86" s="20">
        <v>140</v>
      </c>
      <c r="S86" s="31">
        <f t="shared" si="32"/>
        <v>0.34482758620689657</v>
      </c>
      <c r="T86" s="20">
        <v>4</v>
      </c>
      <c r="U86" s="20">
        <v>1123</v>
      </c>
      <c r="V86" s="32">
        <f t="shared" si="21"/>
        <v>0.27390243902439027</v>
      </c>
      <c r="W86" s="20">
        <v>3</v>
      </c>
      <c r="X86" s="21">
        <v>135</v>
      </c>
      <c r="Y86" s="34">
        <f t="shared" si="22"/>
        <v>3.2926829268292684E-2</v>
      </c>
      <c r="Z86" s="20">
        <v>1</v>
      </c>
      <c r="AA86" s="35">
        <v>37</v>
      </c>
      <c r="AB86" s="36">
        <f t="shared" si="23"/>
        <v>9.0243902439024384E-3</v>
      </c>
      <c r="AC86" s="20">
        <v>1</v>
      </c>
      <c r="AD86" s="37">
        <v>0.45</v>
      </c>
      <c r="AE86" s="20">
        <v>4</v>
      </c>
      <c r="AF86" s="38">
        <v>5.0000000000000001E-3</v>
      </c>
      <c r="AG86" s="23">
        <v>1</v>
      </c>
      <c r="AH86" s="23">
        <f t="shared" si="28"/>
        <v>2.1428571428571428</v>
      </c>
      <c r="AI86" s="50"/>
      <c r="AJ86" s="22">
        <f t="shared" si="24"/>
        <v>3.0714285714285712</v>
      </c>
      <c r="AK86" s="29" t="str">
        <f t="shared" si="29"/>
        <v>HIGH</v>
      </c>
      <c r="AL86" s="40" t="s">
        <v>75</v>
      </c>
      <c r="AM86" s="41">
        <v>2</v>
      </c>
      <c r="AN86" s="42" t="s">
        <v>76</v>
      </c>
      <c r="AO86" s="43">
        <v>2</v>
      </c>
      <c r="AP86" s="40" t="s">
        <v>122</v>
      </c>
      <c r="AQ86" s="43">
        <v>3</v>
      </c>
      <c r="AR86" s="40" t="s">
        <v>78</v>
      </c>
      <c r="AS86" s="41">
        <v>3</v>
      </c>
      <c r="AT86" s="40" t="s">
        <v>79</v>
      </c>
      <c r="AU86" s="41">
        <v>4</v>
      </c>
      <c r="AV86" s="44" t="s">
        <v>80</v>
      </c>
      <c r="AW86" s="45">
        <v>4</v>
      </c>
      <c r="AX86" s="22">
        <f t="shared" si="30"/>
        <v>3</v>
      </c>
      <c r="AY86" s="49"/>
      <c r="AZ86" s="51">
        <f t="shared" si="25"/>
        <v>1.0238095238095237</v>
      </c>
      <c r="BA86" s="29" t="str">
        <f t="shared" si="26"/>
        <v>HIGH</v>
      </c>
      <c r="BB86" s="49">
        <v>2</v>
      </c>
      <c r="BC86" s="22">
        <f t="shared" si="27"/>
        <v>12</v>
      </c>
      <c r="BD86" s="29" t="str">
        <f t="shared" si="31"/>
        <v>LOW RISK</v>
      </c>
    </row>
    <row r="87" spans="1:56" ht="153">
      <c r="A87" s="19"/>
      <c r="B87" s="23" t="s">
        <v>72</v>
      </c>
      <c r="C87" s="23">
        <v>6</v>
      </c>
      <c r="D87" s="19"/>
      <c r="E87" s="19" t="s">
        <v>73</v>
      </c>
      <c r="F87" s="22" t="s">
        <v>210</v>
      </c>
      <c r="G87" s="24">
        <v>36.434199999999997</v>
      </c>
      <c r="H87" s="25">
        <v>3846</v>
      </c>
      <c r="I87" s="26">
        <f t="shared" si="19"/>
        <v>105.5601605085332</v>
      </c>
      <c r="J87" s="24">
        <v>36.434199999999997</v>
      </c>
      <c r="K87" s="27">
        <v>3845.99</v>
      </c>
      <c r="L87" s="28">
        <f t="shared" si="20"/>
        <v>0.99999739989599579</v>
      </c>
      <c r="M87" s="20">
        <v>5</v>
      </c>
      <c r="N87" s="49"/>
      <c r="O87" s="30">
        <v>0.30927835051546393</v>
      </c>
      <c r="P87" s="20">
        <v>1</v>
      </c>
      <c r="Q87" s="20">
        <v>137</v>
      </c>
      <c r="R87" s="20">
        <v>15</v>
      </c>
      <c r="S87" s="31">
        <f t="shared" si="32"/>
        <v>0.10948905109489052</v>
      </c>
      <c r="T87" s="20">
        <v>2</v>
      </c>
      <c r="U87" s="20">
        <v>423</v>
      </c>
      <c r="V87" s="32">
        <f t="shared" si="21"/>
        <v>0.10998439937597504</v>
      </c>
      <c r="W87" s="20">
        <v>2</v>
      </c>
      <c r="X87" s="21">
        <v>135</v>
      </c>
      <c r="Y87" s="34">
        <f t="shared" si="22"/>
        <v>3.5101404056162244E-2</v>
      </c>
      <c r="Z87" s="20">
        <v>1</v>
      </c>
      <c r="AA87" s="35">
        <v>27</v>
      </c>
      <c r="AB87" s="36">
        <f t="shared" si="23"/>
        <v>7.0202808112324495E-3</v>
      </c>
      <c r="AC87" s="20">
        <v>1</v>
      </c>
      <c r="AD87" s="37">
        <v>0.55000000000000004</v>
      </c>
      <c r="AE87" s="20">
        <v>5</v>
      </c>
      <c r="AF87" s="38">
        <v>5.0000000000000001E-3</v>
      </c>
      <c r="AG87" s="23">
        <v>1</v>
      </c>
      <c r="AH87" s="23">
        <f t="shared" si="28"/>
        <v>1.8571428571428572</v>
      </c>
      <c r="AI87" s="50"/>
      <c r="AJ87" s="22">
        <f t="shared" si="24"/>
        <v>3.4285714285714288</v>
      </c>
      <c r="AK87" s="29" t="str">
        <f t="shared" si="29"/>
        <v>MEDIUM HIGH</v>
      </c>
      <c r="AL87" s="40" t="s">
        <v>75</v>
      </c>
      <c r="AM87" s="41">
        <v>2</v>
      </c>
      <c r="AN87" s="42" t="s">
        <v>76</v>
      </c>
      <c r="AO87" s="43">
        <v>2</v>
      </c>
      <c r="AP87" s="40" t="s">
        <v>211</v>
      </c>
      <c r="AQ87" s="43">
        <v>3</v>
      </c>
      <c r="AR87" s="40" t="s">
        <v>78</v>
      </c>
      <c r="AS87" s="41">
        <v>3</v>
      </c>
      <c r="AT87" s="40" t="s">
        <v>79</v>
      </c>
      <c r="AU87" s="41">
        <v>4</v>
      </c>
      <c r="AV87" s="44" t="s">
        <v>80</v>
      </c>
      <c r="AW87" s="45">
        <v>4</v>
      </c>
      <c r="AX87" s="22">
        <f t="shared" si="30"/>
        <v>3</v>
      </c>
      <c r="AY87" s="49"/>
      <c r="AZ87" s="51">
        <f t="shared" si="25"/>
        <v>1.142857142857143</v>
      </c>
      <c r="BA87" s="29" t="str">
        <f t="shared" si="26"/>
        <v>MEDIUM HIGH</v>
      </c>
      <c r="BB87" s="49">
        <v>3</v>
      </c>
      <c r="BC87" s="22">
        <f t="shared" si="27"/>
        <v>18</v>
      </c>
      <c r="BD87" s="29" t="str">
        <f t="shared" si="31"/>
        <v>LOW RISK</v>
      </c>
    </row>
    <row r="88" spans="1:56" ht="178.5">
      <c r="A88" s="19"/>
      <c r="B88" s="23" t="s">
        <v>72</v>
      </c>
      <c r="C88" s="23">
        <v>6</v>
      </c>
      <c r="D88" s="19"/>
      <c r="E88" s="22" t="s">
        <v>81</v>
      </c>
      <c r="F88" s="22" t="s">
        <v>212</v>
      </c>
      <c r="G88" s="24">
        <v>577.85699999999997</v>
      </c>
      <c r="H88" s="25">
        <v>3684</v>
      </c>
      <c r="I88" s="26">
        <f t="shared" si="19"/>
        <v>6.375279697226131</v>
      </c>
      <c r="J88" s="24">
        <v>577.85699999999997</v>
      </c>
      <c r="K88" s="27">
        <v>3684</v>
      </c>
      <c r="L88" s="28">
        <f t="shared" si="20"/>
        <v>1</v>
      </c>
      <c r="M88" s="20">
        <v>5</v>
      </c>
      <c r="N88" s="49"/>
      <c r="O88" s="30">
        <v>0.8714596949891068</v>
      </c>
      <c r="P88" s="20">
        <v>1</v>
      </c>
      <c r="Q88" s="20">
        <v>287</v>
      </c>
      <c r="R88" s="20">
        <v>130</v>
      </c>
      <c r="S88" s="31">
        <f t="shared" si="32"/>
        <v>0.45296167247386759</v>
      </c>
      <c r="T88" s="20">
        <v>4</v>
      </c>
      <c r="U88" s="20">
        <v>758</v>
      </c>
      <c r="V88" s="32">
        <f t="shared" si="21"/>
        <v>0.20575461454940283</v>
      </c>
      <c r="W88" s="20">
        <v>3</v>
      </c>
      <c r="X88" s="21">
        <v>169</v>
      </c>
      <c r="Y88" s="34">
        <f t="shared" si="22"/>
        <v>4.5874049945711183E-2</v>
      </c>
      <c r="Z88" s="20">
        <v>1</v>
      </c>
      <c r="AA88" s="35">
        <v>16</v>
      </c>
      <c r="AB88" s="36">
        <f t="shared" si="23"/>
        <v>4.3431053203040176E-3</v>
      </c>
      <c r="AC88" s="20">
        <v>1</v>
      </c>
      <c r="AD88" s="37">
        <v>0.45</v>
      </c>
      <c r="AE88" s="20">
        <v>4</v>
      </c>
      <c r="AF88" s="38">
        <v>5.0000000000000001E-3</v>
      </c>
      <c r="AG88" s="23">
        <v>1</v>
      </c>
      <c r="AH88" s="23">
        <f t="shared" si="28"/>
        <v>2.1428571428571428</v>
      </c>
      <c r="AI88" s="50"/>
      <c r="AJ88" s="22">
        <f t="shared" si="24"/>
        <v>3.5714285714285712</v>
      </c>
      <c r="AK88" s="29" t="str">
        <f t="shared" si="29"/>
        <v>HIGH</v>
      </c>
      <c r="AL88" s="40" t="s">
        <v>75</v>
      </c>
      <c r="AM88" s="41">
        <v>2</v>
      </c>
      <c r="AN88" s="42" t="s">
        <v>76</v>
      </c>
      <c r="AO88" s="43">
        <v>2</v>
      </c>
      <c r="AP88" s="40" t="s">
        <v>122</v>
      </c>
      <c r="AQ88" s="43">
        <v>3</v>
      </c>
      <c r="AR88" s="40" t="s">
        <v>78</v>
      </c>
      <c r="AS88" s="41">
        <v>3</v>
      </c>
      <c r="AT88" s="40" t="s">
        <v>79</v>
      </c>
      <c r="AU88" s="41">
        <v>4</v>
      </c>
      <c r="AV88" s="44" t="s">
        <v>80</v>
      </c>
      <c r="AW88" s="45">
        <v>4</v>
      </c>
      <c r="AX88" s="22">
        <f t="shared" si="30"/>
        <v>3</v>
      </c>
      <c r="AY88" s="49"/>
      <c r="AZ88" s="51">
        <f t="shared" si="25"/>
        <v>1.1904761904761905</v>
      </c>
      <c r="BA88" s="29" t="str">
        <f t="shared" si="26"/>
        <v>HIGH</v>
      </c>
      <c r="BB88" s="49">
        <v>2</v>
      </c>
      <c r="BC88" s="22">
        <f t="shared" si="27"/>
        <v>12</v>
      </c>
      <c r="BD88" s="29" t="str">
        <f t="shared" si="31"/>
        <v>LOW RISK</v>
      </c>
    </row>
    <row r="89" spans="1:56" ht="178.5">
      <c r="A89" s="19"/>
      <c r="B89" s="23" t="s">
        <v>72</v>
      </c>
      <c r="C89" s="23">
        <v>6</v>
      </c>
      <c r="D89" s="19"/>
      <c r="E89" s="22" t="s">
        <v>86</v>
      </c>
      <c r="F89" s="22" t="s">
        <v>213</v>
      </c>
      <c r="G89" s="24">
        <v>8670.6299999999992</v>
      </c>
      <c r="H89" s="25">
        <v>5702</v>
      </c>
      <c r="I89" s="26">
        <f t="shared" si="19"/>
        <v>0.65762234116782758</v>
      </c>
      <c r="J89" s="24">
        <v>212.863</v>
      </c>
      <c r="K89" s="27">
        <v>139.983</v>
      </c>
      <c r="L89" s="28">
        <f t="shared" si="20"/>
        <v>2.4549807085233251E-2</v>
      </c>
      <c r="M89" s="20">
        <v>1</v>
      </c>
      <c r="N89" s="49"/>
      <c r="O89" s="30">
        <v>0.53590568060021437</v>
      </c>
      <c r="P89" s="20">
        <v>1</v>
      </c>
      <c r="Q89" s="20">
        <v>580</v>
      </c>
      <c r="R89" s="20">
        <v>163</v>
      </c>
      <c r="S89" s="31">
        <f t="shared" si="32"/>
        <v>0.2810344827586207</v>
      </c>
      <c r="T89" s="20">
        <v>3</v>
      </c>
      <c r="U89" s="20">
        <v>1667</v>
      </c>
      <c r="V89" s="32">
        <f t="shared" si="21"/>
        <v>0.29235356015433184</v>
      </c>
      <c r="W89" s="20">
        <v>3</v>
      </c>
      <c r="X89" s="21">
        <v>368</v>
      </c>
      <c r="Y89" s="34">
        <f t="shared" si="22"/>
        <v>6.4538758330410381E-2</v>
      </c>
      <c r="Z89" s="20">
        <v>2</v>
      </c>
      <c r="AA89" s="35">
        <v>34</v>
      </c>
      <c r="AB89" s="36">
        <f t="shared" si="23"/>
        <v>5.962820063135742E-3</v>
      </c>
      <c r="AC89" s="20">
        <v>1</v>
      </c>
      <c r="AD89" s="37">
        <v>0.55000000000000004</v>
      </c>
      <c r="AE89" s="20">
        <v>5</v>
      </c>
      <c r="AF89" s="38">
        <v>5.0000000000000001E-3</v>
      </c>
      <c r="AG89" s="23">
        <v>1</v>
      </c>
      <c r="AH89" s="23">
        <f t="shared" si="28"/>
        <v>2.2857142857142856</v>
      </c>
      <c r="AI89" s="50"/>
      <c r="AJ89" s="22">
        <f t="shared" si="24"/>
        <v>1.6428571428571428</v>
      </c>
      <c r="AK89" s="29" t="str">
        <f t="shared" si="29"/>
        <v>MEDIUM HIGH</v>
      </c>
      <c r="AL89" s="40" t="s">
        <v>75</v>
      </c>
      <c r="AM89" s="41">
        <v>2</v>
      </c>
      <c r="AN89" s="42" t="s">
        <v>76</v>
      </c>
      <c r="AO89" s="43">
        <v>2</v>
      </c>
      <c r="AP89" s="40" t="s">
        <v>122</v>
      </c>
      <c r="AQ89" s="43">
        <v>3</v>
      </c>
      <c r="AR89" s="40" t="s">
        <v>78</v>
      </c>
      <c r="AS89" s="41">
        <v>3</v>
      </c>
      <c r="AT89" s="40" t="s">
        <v>79</v>
      </c>
      <c r="AU89" s="41">
        <v>4</v>
      </c>
      <c r="AV89" s="44" t="s">
        <v>80</v>
      </c>
      <c r="AW89" s="45">
        <v>4</v>
      </c>
      <c r="AX89" s="22">
        <f t="shared" si="30"/>
        <v>3</v>
      </c>
      <c r="AY89" s="49"/>
      <c r="AZ89" s="51">
        <f t="shared" si="25"/>
        <v>0.54761904761904756</v>
      </c>
      <c r="BA89" s="29" t="str">
        <f t="shared" si="26"/>
        <v>MEDIUM HIGH</v>
      </c>
      <c r="BB89" s="49">
        <v>3</v>
      </c>
      <c r="BC89" s="22">
        <f t="shared" si="27"/>
        <v>18</v>
      </c>
      <c r="BD89" s="29" t="str">
        <f t="shared" si="31"/>
        <v>LOW RISK</v>
      </c>
    </row>
    <row r="90" spans="1:56" ht="165.75">
      <c r="A90" s="19"/>
      <c r="B90" s="23" t="s">
        <v>72</v>
      </c>
      <c r="C90" s="23">
        <v>6</v>
      </c>
      <c r="D90" s="19"/>
      <c r="E90" s="19" t="s">
        <v>73</v>
      </c>
      <c r="F90" s="22" t="s">
        <v>214</v>
      </c>
      <c r="G90" s="24">
        <v>5.6246200000000002</v>
      </c>
      <c r="H90" s="25">
        <v>83</v>
      </c>
      <c r="I90" s="26">
        <f t="shared" si="19"/>
        <v>14.756552442653904</v>
      </c>
      <c r="J90" s="24">
        <v>5.6246200000000002</v>
      </c>
      <c r="K90" s="27">
        <v>83.000200000000007</v>
      </c>
      <c r="L90" s="28">
        <f t="shared" si="20"/>
        <v>1.0000024096385542</v>
      </c>
      <c r="M90" s="20">
        <v>5</v>
      </c>
      <c r="N90" s="49"/>
      <c r="O90" s="30">
        <v>0.62353858144972718</v>
      </c>
      <c r="P90" s="20">
        <v>1</v>
      </c>
      <c r="Q90" s="20">
        <v>0</v>
      </c>
      <c r="R90" s="20">
        <v>0</v>
      </c>
      <c r="S90" s="31">
        <v>0</v>
      </c>
      <c r="T90" s="20"/>
      <c r="U90" s="20">
        <v>0</v>
      </c>
      <c r="V90" s="32">
        <f t="shared" si="21"/>
        <v>0</v>
      </c>
      <c r="W90" s="20">
        <v>1</v>
      </c>
      <c r="X90" s="21">
        <v>32</v>
      </c>
      <c r="Y90" s="34">
        <f t="shared" si="22"/>
        <v>0.38554216867469882</v>
      </c>
      <c r="Z90" s="20">
        <v>4</v>
      </c>
      <c r="AA90" s="35">
        <v>2</v>
      </c>
      <c r="AB90" s="36">
        <f t="shared" si="23"/>
        <v>2.4096385542168676E-2</v>
      </c>
      <c r="AC90" s="20">
        <v>1</v>
      </c>
      <c r="AD90" s="37">
        <v>0.55000000000000004</v>
      </c>
      <c r="AE90" s="20">
        <v>5</v>
      </c>
      <c r="AF90" s="38">
        <v>5.0000000000000001E-3</v>
      </c>
      <c r="AG90" s="23">
        <v>1</v>
      </c>
      <c r="AH90" s="23">
        <f t="shared" si="28"/>
        <v>2.1666666666666665</v>
      </c>
      <c r="AI90" s="50"/>
      <c r="AJ90" s="22">
        <f t="shared" si="24"/>
        <v>3.583333333333333</v>
      </c>
      <c r="AK90" s="29" t="str">
        <f t="shared" si="29"/>
        <v>HIGH</v>
      </c>
      <c r="AL90" s="40" t="s">
        <v>75</v>
      </c>
      <c r="AM90" s="41">
        <v>2</v>
      </c>
      <c r="AN90" s="42" t="s">
        <v>76</v>
      </c>
      <c r="AO90" s="43">
        <v>2</v>
      </c>
      <c r="AP90" s="40" t="s">
        <v>215</v>
      </c>
      <c r="AQ90" s="43">
        <v>3</v>
      </c>
      <c r="AR90" s="40" t="s">
        <v>78</v>
      </c>
      <c r="AS90" s="41">
        <v>3</v>
      </c>
      <c r="AT90" s="40" t="s">
        <v>79</v>
      </c>
      <c r="AU90" s="41">
        <v>4</v>
      </c>
      <c r="AV90" s="44" t="s">
        <v>80</v>
      </c>
      <c r="AW90" s="45">
        <v>4</v>
      </c>
      <c r="AX90" s="22">
        <f t="shared" si="30"/>
        <v>3</v>
      </c>
      <c r="AY90" s="49"/>
      <c r="AZ90" s="51">
        <f t="shared" si="25"/>
        <v>1.1944444444444444</v>
      </c>
      <c r="BA90" s="29" t="str">
        <f t="shared" si="26"/>
        <v>HIGH</v>
      </c>
      <c r="BB90" s="49">
        <v>3</v>
      </c>
      <c r="BC90" s="22">
        <f t="shared" si="27"/>
        <v>18</v>
      </c>
      <c r="BD90" s="29" t="str">
        <f t="shared" si="31"/>
        <v>LOW RISK</v>
      </c>
    </row>
    <row r="91" spans="1:56" ht="178.5">
      <c r="A91" s="19"/>
      <c r="B91" s="23" t="s">
        <v>72</v>
      </c>
      <c r="C91" s="23">
        <v>6</v>
      </c>
      <c r="D91" s="19"/>
      <c r="E91" s="22" t="s">
        <v>81</v>
      </c>
      <c r="F91" s="22" t="s">
        <v>216</v>
      </c>
      <c r="G91" s="24">
        <v>371.791</v>
      </c>
      <c r="H91" s="25">
        <v>11173</v>
      </c>
      <c r="I91" s="26">
        <f t="shared" si="19"/>
        <v>30.05183019492134</v>
      </c>
      <c r="J91" s="24">
        <v>371.791</v>
      </c>
      <c r="K91" s="27">
        <v>11173</v>
      </c>
      <c r="L91" s="28">
        <f t="shared" si="20"/>
        <v>1</v>
      </c>
      <c r="M91" s="55">
        <v>5</v>
      </c>
      <c r="N91" s="49"/>
      <c r="O91" s="30">
        <v>0.11090573012939001</v>
      </c>
      <c r="P91" s="20">
        <v>1</v>
      </c>
      <c r="Q91" s="20">
        <v>110</v>
      </c>
      <c r="R91" s="20">
        <v>22</v>
      </c>
      <c r="S91" s="31">
        <f t="shared" si="32"/>
        <v>0.2</v>
      </c>
      <c r="T91" s="20">
        <v>3</v>
      </c>
      <c r="U91" s="20">
        <v>379</v>
      </c>
      <c r="V91" s="32">
        <f t="shared" si="21"/>
        <v>3.3921059697485011E-2</v>
      </c>
      <c r="W91" s="20">
        <v>1</v>
      </c>
      <c r="X91" s="21">
        <v>172</v>
      </c>
      <c r="Y91" s="34">
        <f t="shared" si="22"/>
        <v>1.5394254005191085E-2</v>
      </c>
      <c r="Z91" s="20">
        <v>1</v>
      </c>
      <c r="AA91" s="35">
        <v>93</v>
      </c>
      <c r="AB91" s="36">
        <f t="shared" si="23"/>
        <v>8.3236373400161108E-3</v>
      </c>
      <c r="AC91" s="20">
        <v>1</v>
      </c>
      <c r="AD91" s="37">
        <v>0.65</v>
      </c>
      <c r="AE91" s="20">
        <v>5</v>
      </c>
      <c r="AF91" s="38">
        <v>5.0000000000000001E-3</v>
      </c>
      <c r="AG91" s="23">
        <v>1</v>
      </c>
      <c r="AH91" s="23">
        <f t="shared" si="28"/>
        <v>1.8571428571428572</v>
      </c>
      <c r="AI91" s="50"/>
      <c r="AJ91" s="22">
        <f t="shared" si="24"/>
        <v>3.4285714285714288</v>
      </c>
      <c r="AK91" s="29" t="str">
        <f t="shared" si="29"/>
        <v>HIGH</v>
      </c>
      <c r="AL91" s="40" t="s">
        <v>75</v>
      </c>
      <c r="AM91" s="41">
        <v>2</v>
      </c>
      <c r="AN91" s="42" t="s">
        <v>76</v>
      </c>
      <c r="AO91" s="43">
        <v>2</v>
      </c>
      <c r="AP91" s="40" t="s">
        <v>122</v>
      </c>
      <c r="AQ91" s="43">
        <v>3</v>
      </c>
      <c r="AR91" s="40" t="s">
        <v>78</v>
      </c>
      <c r="AS91" s="41">
        <v>3</v>
      </c>
      <c r="AT91" s="40" t="s">
        <v>79</v>
      </c>
      <c r="AU91" s="41">
        <v>4</v>
      </c>
      <c r="AV91" s="44" t="s">
        <v>80</v>
      </c>
      <c r="AW91" s="45">
        <v>4</v>
      </c>
      <c r="AX91" s="22">
        <f t="shared" si="30"/>
        <v>3</v>
      </c>
      <c r="AY91" s="49"/>
      <c r="AZ91" s="51">
        <f t="shared" si="25"/>
        <v>1.142857142857143</v>
      </c>
      <c r="BA91" s="29" t="str">
        <f t="shared" si="26"/>
        <v>HIGH</v>
      </c>
      <c r="BB91" s="49">
        <v>3</v>
      </c>
      <c r="BC91" s="22">
        <f t="shared" si="27"/>
        <v>18</v>
      </c>
      <c r="BD91" s="29" t="str">
        <f t="shared" si="31"/>
        <v>LOW RISK</v>
      </c>
    </row>
    <row r="92" spans="1:56">
      <c r="A92" s="56"/>
      <c r="B92" s="56"/>
      <c r="C92" s="56"/>
      <c r="D92" s="56"/>
      <c r="E92" s="56"/>
      <c r="F92" s="56"/>
      <c r="G92" s="56"/>
      <c r="H92" s="56"/>
      <c r="I92" s="56"/>
      <c r="J92" s="56"/>
      <c r="K92" s="56"/>
      <c r="L92" s="57"/>
      <c r="M92" s="56"/>
      <c r="N92" s="56"/>
      <c r="O92" s="49"/>
      <c r="P92" s="58"/>
      <c r="Q92" s="58"/>
      <c r="R92" s="58"/>
      <c r="S92" s="56"/>
      <c r="T92" s="58"/>
      <c r="U92" s="58"/>
      <c r="V92" s="58"/>
      <c r="W92" s="59"/>
      <c r="X92" s="56"/>
      <c r="Y92" s="56"/>
      <c r="Z92" s="59"/>
      <c r="AA92" s="56"/>
      <c r="AB92" s="56"/>
      <c r="AC92" s="59"/>
      <c r="AD92" s="49"/>
      <c r="AE92" s="59"/>
      <c r="AF92" s="49"/>
      <c r="AG92" s="59"/>
      <c r="AH92" s="59"/>
      <c r="AI92" s="56"/>
      <c r="AJ92" s="56"/>
      <c r="AK92" s="49"/>
      <c r="AL92" s="56"/>
      <c r="AM92" s="56"/>
      <c r="AN92" s="60"/>
      <c r="AO92" s="56"/>
      <c r="AP92" s="56"/>
      <c r="AQ92" s="56"/>
      <c r="AR92" s="56"/>
      <c r="AS92" s="56"/>
      <c r="AT92" s="56"/>
      <c r="AU92" s="56"/>
      <c r="AV92" s="56"/>
      <c r="AW92" s="56"/>
      <c r="AX92" s="56"/>
      <c r="AY92" s="56"/>
      <c r="AZ92" s="56"/>
      <c r="BA92" s="56"/>
      <c r="BB92" s="56"/>
      <c r="BC92" s="56"/>
      <c r="BD92" s="56"/>
    </row>
    <row r="94" spans="1:56">
      <c r="S94" s="2" t="s">
        <v>217</v>
      </c>
    </row>
  </sheetData>
  <mergeCells count="27">
    <mergeCell ref="AI3:AI4"/>
    <mergeCell ref="A3:A4"/>
    <mergeCell ref="B3:D3"/>
    <mergeCell ref="E3:L3"/>
    <mergeCell ref="N3:N4"/>
    <mergeCell ref="O3:AH3"/>
    <mergeCell ref="AN4:AO4"/>
    <mergeCell ref="AP4:AQ4"/>
    <mergeCell ref="AR4:AS4"/>
    <mergeCell ref="AT4:AU4"/>
    <mergeCell ref="AV4:AW4"/>
    <mergeCell ref="BC3:BC4"/>
    <mergeCell ref="BD3:BD4"/>
    <mergeCell ref="O4:P4"/>
    <mergeCell ref="Q4:T4"/>
    <mergeCell ref="U4:W4"/>
    <mergeCell ref="X4:Z4"/>
    <mergeCell ref="AA4:AC4"/>
    <mergeCell ref="AD4:AE4"/>
    <mergeCell ref="AF4:AG4"/>
    <mergeCell ref="AL4:AM4"/>
    <mergeCell ref="AJ3:AK4"/>
    <mergeCell ref="AL3:AX3"/>
    <mergeCell ref="AY3:AY4"/>
    <mergeCell ref="AZ3:AZ4"/>
    <mergeCell ref="BA3:BA4"/>
    <mergeCell ref="BB3:BB4"/>
  </mergeCells>
  <dataValidations count="2">
    <dataValidation showDropDown="1" showInputMessage="1" showErrorMessage="1" sqref="AQ6:AQ91 AO6:AO91 AU6:AV91"/>
    <dataValidation type="list" allowBlank="1" showInputMessage="1" showErrorMessage="1" sqref="AS6:AS91 AM6:AM91 AW6:AW91">
      <formula1>Adaptive_Capacity</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J181"/>
  <sheetViews>
    <sheetView topLeftCell="C1" workbookViewId="0">
      <selection activeCell="G10" sqref="G10"/>
    </sheetView>
  </sheetViews>
  <sheetFormatPr defaultRowHeight="15"/>
  <cols>
    <col min="1" max="1" width="22.5703125" customWidth="1"/>
    <col min="2" max="2" width="36.5703125" customWidth="1"/>
    <col min="3" max="3" width="71.7109375" style="67" customWidth="1"/>
    <col min="4" max="4" width="28.85546875" style="67" customWidth="1"/>
    <col min="5" max="5" width="26.85546875" style="67" customWidth="1"/>
    <col min="6" max="6" width="17.42578125" style="67" customWidth="1"/>
    <col min="7" max="7" width="37.5703125" style="67" customWidth="1"/>
    <col min="8" max="8" width="35.140625" style="67" customWidth="1"/>
    <col min="9" max="9" width="49.5703125" style="67" customWidth="1"/>
    <col min="10" max="10" width="10.5703125" style="67" customWidth="1"/>
    <col min="11" max="11" width="14.5703125" style="67" customWidth="1"/>
    <col min="12" max="12" width="6.28515625" customWidth="1"/>
    <col min="13" max="13" width="7.42578125" customWidth="1"/>
    <col min="14" max="14" width="7.5703125" customWidth="1"/>
    <col min="15" max="15" width="6.140625" customWidth="1"/>
    <col min="16" max="16" width="9.7109375" customWidth="1"/>
    <col min="17" max="17" width="6.42578125" customWidth="1"/>
    <col min="18" max="18" width="10.140625" customWidth="1"/>
    <col min="19" max="19" width="5.28515625" customWidth="1"/>
    <col min="20" max="20" width="10.42578125" customWidth="1"/>
    <col min="21" max="21" width="6.140625" customWidth="1"/>
    <col min="22" max="22" width="6.7109375" customWidth="1"/>
    <col min="23" max="23" width="7.85546875" customWidth="1"/>
    <col min="24" max="24" width="9.42578125" customWidth="1"/>
    <col min="25" max="25" width="9.28515625" customWidth="1"/>
    <col min="26" max="26" width="9.5703125" customWidth="1"/>
    <col min="27" max="27" width="11.140625" customWidth="1"/>
    <col min="28" max="28" width="8.7109375" customWidth="1"/>
    <col min="29" max="29" width="8.28515625" customWidth="1"/>
    <col min="30" max="30" width="7.5703125" customWidth="1"/>
    <col min="31" max="31" width="12.28515625" bestFit="1" customWidth="1"/>
    <col min="32" max="32" width="13.28515625" customWidth="1"/>
    <col min="33" max="33" width="8.85546875" customWidth="1"/>
    <col min="34" max="34" width="6" customWidth="1"/>
    <col min="35" max="35" width="10.85546875" customWidth="1"/>
    <col min="36" max="36" width="7.5703125" customWidth="1"/>
    <col min="37" max="37" width="12.85546875" customWidth="1"/>
    <col min="38" max="38" width="14.42578125" bestFit="1" customWidth="1"/>
    <col min="39" max="39" width="14.85546875" bestFit="1" customWidth="1"/>
    <col min="40" max="40" width="9.5703125" customWidth="1"/>
    <col min="41" max="41" width="9.42578125" customWidth="1"/>
    <col min="42" max="42" width="12" customWidth="1"/>
    <col min="43" max="43" width="11.140625" customWidth="1"/>
    <col min="44" max="44" width="9.7109375" customWidth="1"/>
    <col min="45" max="45" width="7" customWidth="1"/>
    <col min="46" max="46" width="10.140625" customWidth="1"/>
    <col min="47" max="47" width="8.7109375" customWidth="1"/>
    <col min="48" max="48" width="7.28515625" customWidth="1"/>
    <col min="49" max="49" width="11.85546875" customWidth="1"/>
    <col min="50" max="50" width="10" customWidth="1"/>
    <col min="51" max="51" width="10.28515625" customWidth="1"/>
    <col min="52" max="52" width="7.42578125" customWidth="1"/>
    <col min="53" max="53" width="10.28515625" customWidth="1"/>
    <col min="54" max="54" width="6.7109375" customWidth="1"/>
    <col min="55" max="55" width="10" customWidth="1"/>
    <col min="56" max="56" width="18" customWidth="1"/>
    <col min="57" max="57" width="16.42578125" customWidth="1"/>
    <col min="58" max="58" width="6.140625" customWidth="1"/>
    <col min="59" max="59" width="6.85546875" customWidth="1"/>
    <col min="60" max="60" width="6.42578125" customWidth="1"/>
    <col min="61" max="61" width="18.85546875" customWidth="1"/>
    <col min="62" max="62" width="10.140625" bestFit="1" customWidth="1"/>
    <col min="63" max="63" width="7.28515625" customWidth="1"/>
    <col min="64" max="64" width="7.85546875" customWidth="1"/>
    <col min="65" max="65" width="10.85546875" bestFit="1" customWidth="1"/>
    <col min="66" max="66" width="11.7109375" bestFit="1" customWidth="1"/>
    <col min="67" max="67" width="8" customWidth="1"/>
    <col min="68" max="68" width="9.7109375" bestFit="1" customWidth="1"/>
    <col min="69" max="70" width="13.5703125" bestFit="1" customWidth="1"/>
    <col min="71" max="71" width="9.28515625" bestFit="1" customWidth="1"/>
    <col min="72" max="72" width="10.85546875" bestFit="1" customWidth="1"/>
    <col min="73" max="73" width="10.42578125" bestFit="1" customWidth="1"/>
    <col min="74" max="74" width="11.85546875" bestFit="1" customWidth="1"/>
    <col min="75" max="75" width="10.7109375" bestFit="1" customWidth="1"/>
    <col min="76" max="76" width="9" customWidth="1"/>
    <col min="77" max="77" width="8.5703125" customWidth="1"/>
    <col min="78" max="78" width="7.5703125" customWidth="1"/>
    <col min="79" max="79" width="10" bestFit="1" customWidth="1"/>
    <col min="80" max="80" width="9.42578125" bestFit="1" customWidth="1"/>
    <col min="81" max="81" width="8" customWidth="1"/>
    <col min="82" max="82" width="10" bestFit="1" customWidth="1"/>
    <col min="83" max="83" width="13.28515625" bestFit="1" customWidth="1"/>
    <col min="84" max="84" width="9.85546875" bestFit="1" customWidth="1"/>
    <col min="85" max="85" width="7.42578125" customWidth="1"/>
    <col min="86" max="86" width="7" customWidth="1"/>
    <col min="87" max="87" width="12.85546875" bestFit="1" customWidth="1"/>
    <col min="88" max="88" width="11.28515625" bestFit="1" customWidth="1"/>
  </cols>
  <sheetData>
    <row r="3" spans="1:88" s="65" customFormat="1" ht="25.5" customHeight="1">
      <c r="A3" s="64" t="s">
        <v>218</v>
      </c>
      <c r="B3" t="s">
        <v>234</v>
      </c>
      <c r="C3" s="67" t="s">
        <v>224</v>
      </c>
      <c r="D3" s="67" t="s">
        <v>225</v>
      </c>
      <c r="E3" s="67" t="s">
        <v>220</v>
      </c>
      <c r="F3" s="67" t="s">
        <v>221</v>
      </c>
      <c r="G3" s="67" t="s">
        <v>222</v>
      </c>
      <c r="H3" s="67" t="s">
        <v>223</v>
      </c>
      <c r="I3" t="s">
        <v>235</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row>
    <row r="4" spans="1:88">
      <c r="A4" s="62" t="s">
        <v>165</v>
      </c>
      <c r="B4" s="63">
        <v>2.7558369253822121</v>
      </c>
      <c r="C4" s="67">
        <v>0.40050702360914908</v>
      </c>
      <c r="D4" s="67">
        <v>0.23363031881301802</v>
      </c>
      <c r="E4" s="67">
        <v>6.2614051060666157E-2</v>
      </c>
      <c r="F4" s="67">
        <v>1.0616144947671172E-2</v>
      </c>
      <c r="G4" s="67">
        <v>0.51666666666666672</v>
      </c>
      <c r="H4" s="67">
        <v>5.0000000000000001E-3</v>
      </c>
      <c r="I4" s="63">
        <v>3</v>
      </c>
      <c r="J4"/>
      <c r="K4"/>
    </row>
    <row r="5" spans="1:88">
      <c r="A5" s="66" t="s">
        <v>166</v>
      </c>
      <c r="B5" s="63">
        <v>3.2921810699588478</v>
      </c>
      <c r="C5" s="67">
        <v>0.46091644204851751</v>
      </c>
      <c r="D5" s="67">
        <v>0.23083818915284626</v>
      </c>
      <c r="E5" s="67">
        <v>5.3787539220080678E-2</v>
      </c>
      <c r="F5" s="67">
        <v>1.1205737337516808E-2</v>
      </c>
      <c r="G5" s="67">
        <v>0.55000000000000004</v>
      </c>
      <c r="H5" s="67">
        <v>5.0000000000000001E-3</v>
      </c>
      <c r="I5" s="63">
        <v>3</v>
      </c>
      <c r="J5"/>
      <c r="K5"/>
    </row>
    <row r="6" spans="1:88">
      <c r="A6" s="66" t="s">
        <v>176</v>
      </c>
      <c r="B6" s="63">
        <v>0.12096077414895455</v>
      </c>
      <c r="C6" s="67">
        <v>0.49122807017543857</v>
      </c>
      <c r="D6" s="67">
        <v>0.27099664053751399</v>
      </c>
      <c r="E6" s="67">
        <v>6.4949608062709968E-2</v>
      </c>
      <c r="F6" s="67">
        <v>9.5184770436730123E-3</v>
      </c>
      <c r="G6" s="67">
        <v>0.55000000000000004</v>
      </c>
      <c r="H6" s="67">
        <v>5.0000000000000001E-3</v>
      </c>
      <c r="I6" s="63">
        <v>3</v>
      </c>
      <c r="J6"/>
      <c r="K6"/>
    </row>
    <row r="7" spans="1:88">
      <c r="A7" s="66" t="s">
        <v>186</v>
      </c>
      <c r="B7" s="63">
        <v>4.8543689320388346</v>
      </c>
      <c r="C7" s="67">
        <v>0.24937655860349128</v>
      </c>
      <c r="D7" s="67">
        <v>0.19905612674869375</v>
      </c>
      <c r="E7" s="67">
        <v>6.9105005899207816E-2</v>
      </c>
      <c r="F7" s="67">
        <v>1.1124220461823698E-2</v>
      </c>
      <c r="G7" s="67">
        <v>0.45</v>
      </c>
      <c r="H7" s="67">
        <v>5.0000000000000001E-3</v>
      </c>
      <c r="I7" s="63">
        <v>3</v>
      </c>
      <c r="J7"/>
      <c r="K7"/>
    </row>
    <row r="8" spans="1:88">
      <c r="A8" s="62" t="s">
        <v>81</v>
      </c>
      <c r="B8" s="63">
        <v>1.5347156893595504</v>
      </c>
      <c r="C8" s="67">
        <v>0.3886167814349219</v>
      </c>
      <c r="D8" s="67">
        <v>0.21679574150718281</v>
      </c>
      <c r="E8" s="67">
        <v>5.5460524021181221E-2</v>
      </c>
      <c r="F8" s="67">
        <v>6.3461200621735669E-3</v>
      </c>
      <c r="G8" s="67">
        <v>0.53500000000000003</v>
      </c>
      <c r="H8" s="67">
        <v>5.0000000000000018E-3</v>
      </c>
      <c r="I8" s="63">
        <v>2.9722222222222223</v>
      </c>
      <c r="J8"/>
      <c r="K8"/>
    </row>
    <row r="9" spans="1:88">
      <c r="A9" s="66" t="s">
        <v>82</v>
      </c>
      <c r="B9" s="63">
        <v>0.7050528789659225</v>
      </c>
      <c r="C9" s="67">
        <v>0.38489208633093525</v>
      </c>
      <c r="D9" s="67">
        <v>0.15226824457593688</v>
      </c>
      <c r="E9" s="67">
        <v>5.2268244575936887E-2</v>
      </c>
      <c r="F9" s="67">
        <v>9.270216962524655E-3</v>
      </c>
      <c r="G9" s="67">
        <v>0.65</v>
      </c>
      <c r="H9" s="67">
        <v>5.0000000000000001E-3</v>
      </c>
      <c r="I9" s="63">
        <v>3</v>
      </c>
      <c r="J9"/>
      <c r="K9"/>
    </row>
    <row r="10" spans="1:88">
      <c r="A10" s="66" t="s">
        <v>84</v>
      </c>
      <c r="B10" s="63">
        <v>7.0175438596491224</v>
      </c>
      <c r="C10" s="67">
        <v>0.35311572700296734</v>
      </c>
      <c r="D10" s="67">
        <v>8.7310366624525917E-2</v>
      </c>
      <c r="E10" s="67">
        <v>2.9393173198482933E-2</v>
      </c>
      <c r="F10" s="67">
        <v>6.7951959544879899E-3</v>
      </c>
      <c r="G10" s="67">
        <v>0.45</v>
      </c>
      <c r="H10" s="67">
        <v>5.0000000000000001E-3</v>
      </c>
      <c r="I10" s="63">
        <v>3</v>
      </c>
      <c r="J10"/>
      <c r="K10"/>
    </row>
    <row r="11" spans="1:88">
      <c r="A11" s="66" t="s">
        <v>89</v>
      </c>
      <c r="B11" s="63">
        <v>1.1695906432748537</v>
      </c>
      <c r="C11" s="67">
        <v>0.3363914373088685</v>
      </c>
      <c r="D11" s="67">
        <v>0.1591194968553459</v>
      </c>
      <c r="E11" s="67">
        <v>3.4198113207547169E-2</v>
      </c>
      <c r="F11" s="67">
        <v>5.3459119496855343E-3</v>
      </c>
      <c r="G11" s="67">
        <v>0.5</v>
      </c>
      <c r="H11" s="67">
        <v>5.0000000000000001E-3</v>
      </c>
      <c r="I11" s="63">
        <v>3</v>
      </c>
      <c r="J11"/>
      <c r="K11"/>
    </row>
    <row r="12" spans="1:88">
      <c r="A12" s="66" t="s">
        <v>93</v>
      </c>
      <c r="B12" s="63">
        <v>0.3058103975535168</v>
      </c>
      <c r="C12" s="67">
        <v>0.60847880299251866</v>
      </c>
      <c r="D12" s="67">
        <v>0.30222344221795222</v>
      </c>
      <c r="E12" s="67">
        <v>7.4938237716167991E-2</v>
      </c>
      <c r="F12" s="67">
        <v>1.8116936590721933E-2</v>
      </c>
      <c r="G12" s="67">
        <v>0.45</v>
      </c>
      <c r="H12" s="67">
        <v>5.0000000000000001E-3</v>
      </c>
      <c r="I12" s="63">
        <v>3</v>
      </c>
      <c r="J12"/>
      <c r="K12"/>
    </row>
    <row r="13" spans="1:88">
      <c r="A13" s="66" t="s">
        <v>95</v>
      </c>
      <c r="B13" s="63">
        <v>1.953125</v>
      </c>
      <c r="C13" s="67">
        <v>0.58196721311475408</v>
      </c>
      <c r="D13" s="67">
        <v>0.38313253012048193</v>
      </c>
      <c r="E13" s="67">
        <v>9.9397590361445784E-2</v>
      </c>
      <c r="F13" s="67">
        <v>1.8072289156626507E-3</v>
      </c>
      <c r="G13" s="67">
        <v>0.55000000000000004</v>
      </c>
      <c r="H13" s="67">
        <v>5.0000000000000001E-3</v>
      </c>
      <c r="I13" s="63">
        <v>3</v>
      </c>
      <c r="J13"/>
      <c r="K13"/>
    </row>
    <row r="14" spans="1:88">
      <c r="A14" s="66" t="s">
        <v>97</v>
      </c>
      <c r="B14" s="63">
        <v>0</v>
      </c>
      <c r="C14" s="67">
        <v>0.30351437699680511</v>
      </c>
      <c r="D14" s="67">
        <v>8.6222143615139718E-2</v>
      </c>
      <c r="E14" s="67">
        <v>4.2447824548991861E-2</v>
      </c>
      <c r="F14" s="67">
        <v>5.571276972055182E-3</v>
      </c>
      <c r="G14" s="67">
        <v>0.65</v>
      </c>
      <c r="H14" s="67">
        <v>5.0000000000000001E-3</v>
      </c>
      <c r="I14" s="63">
        <v>2.8333333333333335</v>
      </c>
      <c r="J14"/>
      <c r="K14"/>
    </row>
    <row r="15" spans="1:88">
      <c r="A15" s="66" t="s">
        <v>101</v>
      </c>
      <c r="B15" s="63">
        <v>0</v>
      </c>
      <c r="C15" s="67">
        <v>0.2937062937062937</v>
      </c>
      <c r="D15" s="67">
        <v>0.2238069116840373</v>
      </c>
      <c r="E15" s="67">
        <v>9.3801426220515627E-2</v>
      </c>
      <c r="F15" s="67">
        <v>1.3165112452002194E-2</v>
      </c>
      <c r="G15" s="67">
        <v>0.55000000000000004</v>
      </c>
      <c r="H15" s="67">
        <v>5.0000000000000001E-3</v>
      </c>
      <c r="I15" s="63">
        <v>3</v>
      </c>
      <c r="J15"/>
      <c r="K15"/>
    </row>
    <row r="16" spans="1:88">
      <c r="A16" s="66" t="s">
        <v>105</v>
      </c>
      <c r="B16" s="63">
        <v>0</v>
      </c>
      <c r="C16" s="67">
        <v>0.41849148418491483</v>
      </c>
      <c r="D16" s="67">
        <v>0.24081218274111676</v>
      </c>
      <c r="E16" s="67">
        <v>3.8375634517766495E-2</v>
      </c>
      <c r="F16" s="67">
        <v>3.248730964467005E-3</v>
      </c>
      <c r="G16" s="67">
        <v>0.55000000000000004</v>
      </c>
      <c r="H16" s="67">
        <v>5.0000000000000001E-3</v>
      </c>
      <c r="I16" s="63">
        <v>3</v>
      </c>
      <c r="J16"/>
      <c r="K16"/>
    </row>
    <row r="17" spans="1:11">
      <c r="A17" s="66" t="s">
        <v>107</v>
      </c>
      <c r="B17" s="63">
        <v>2.1798365122615802</v>
      </c>
      <c r="C17" s="67">
        <v>0.38047138047138046</v>
      </c>
      <c r="D17" s="67">
        <v>0.16930342384887839</v>
      </c>
      <c r="E17" s="67">
        <v>5.2656434474616293E-2</v>
      </c>
      <c r="F17" s="67">
        <v>2.1251475796930344E-3</v>
      </c>
      <c r="G17" s="67">
        <v>0.55000000000000004</v>
      </c>
      <c r="H17" s="67">
        <v>5.0000000000000001E-3</v>
      </c>
      <c r="I17" s="63">
        <v>2.8333333333333335</v>
      </c>
      <c r="J17"/>
      <c r="K17"/>
    </row>
    <row r="18" spans="1:11">
      <c r="A18" s="66" t="s">
        <v>109</v>
      </c>
      <c r="B18" s="63">
        <v>9.0775988286969262</v>
      </c>
      <c r="C18" s="67">
        <v>0.45454545454545453</v>
      </c>
      <c r="D18" s="67">
        <v>0.36300417246175243</v>
      </c>
      <c r="E18" s="67">
        <v>8.2058414464534074E-2</v>
      </c>
      <c r="F18" s="67">
        <v>2.4339360222531293E-2</v>
      </c>
      <c r="G18" s="67">
        <v>0.55000000000000004</v>
      </c>
      <c r="H18" s="67">
        <v>5.0000000000000001E-3</v>
      </c>
      <c r="I18" s="63">
        <v>3</v>
      </c>
      <c r="J18"/>
      <c r="K18"/>
    </row>
    <row r="19" spans="1:11">
      <c r="A19" s="66" t="s">
        <v>111</v>
      </c>
      <c r="B19" s="63">
        <v>3.0392156862745097</v>
      </c>
      <c r="C19" s="67">
        <v>0.35459183673469385</v>
      </c>
      <c r="D19" s="67">
        <v>0.25039619651347067</v>
      </c>
      <c r="E19" s="67">
        <v>4.6222926571579503E-2</v>
      </c>
      <c r="F19" s="67">
        <v>1.0036978341257264E-2</v>
      </c>
      <c r="G19" s="67">
        <v>0.55000000000000004</v>
      </c>
      <c r="H19" s="67">
        <v>5.0000000000000001E-3</v>
      </c>
      <c r="I19" s="63">
        <v>3</v>
      </c>
      <c r="J19"/>
      <c r="K19"/>
    </row>
    <row r="20" spans="1:11">
      <c r="A20" s="66" t="s">
        <v>119</v>
      </c>
      <c r="B20" s="63">
        <v>1.2636899747262005</v>
      </c>
      <c r="C20" s="67">
        <v>0.37563451776649748</v>
      </c>
      <c r="D20" s="67">
        <v>0.32622853759621079</v>
      </c>
      <c r="E20" s="67">
        <v>7.460035523978685E-2</v>
      </c>
      <c r="F20" s="67">
        <v>1.2433392539964476E-2</v>
      </c>
      <c r="G20" s="67">
        <v>0.55000000000000004</v>
      </c>
      <c r="H20" s="67">
        <v>5.0000000000000001E-3</v>
      </c>
      <c r="I20" s="63">
        <v>3</v>
      </c>
      <c r="J20"/>
      <c r="K20"/>
    </row>
    <row r="21" spans="1:11">
      <c r="A21" s="66" t="s">
        <v>121</v>
      </c>
      <c r="B21" s="63">
        <v>2.0038167938931295</v>
      </c>
      <c r="C21" s="67">
        <v>0.40281690140845072</v>
      </c>
      <c r="D21" s="67">
        <v>0.19482188762394417</v>
      </c>
      <c r="E21" s="67">
        <v>4.9026808666911496E-2</v>
      </c>
      <c r="F21" s="67">
        <v>3.4887991186191699E-3</v>
      </c>
      <c r="G21" s="67">
        <v>0.45</v>
      </c>
      <c r="H21" s="67">
        <v>5.0000000000000001E-3</v>
      </c>
      <c r="I21" s="63">
        <v>3</v>
      </c>
      <c r="J21"/>
      <c r="K21"/>
    </row>
    <row r="22" spans="1:11">
      <c r="A22" s="66" t="s">
        <v>126</v>
      </c>
      <c r="B22" s="63">
        <v>0.15037593984962408</v>
      </c>
      <c r="C22" s="67">
        <v>0.38532110091743121</v>
      </c>
      <c r="D22" s="67">
        <v>0.23903697334479793</v>
      </c>
      <c r="E22" s="67">
        <v>5.5889939810834052E-2</v>
      </c>
      <c r="F22" s="67">
        <v>1.2897678417884782E-3</v>
      </c>
      <c r="G22" s="67">
        <v>0.45</v>
      </c>
      <c r="H22" s="67">
        <v>5.0000000000000001E-3</v>
      </c>
      <c r="I22" s="63">
        <v>3</v>
      </c>
      <c r="J22"/>
      <c r="K22"/>
    </row>
    <row r="23" spans="1:11">
      <c r="A23" s="66" t="s">
        <v>137</v>
      </c>
      <c r="B23" s="63">
        <v>0.55066079295154191</v>
      </c>
      <c r="C23" s="67">
        <v>0.51219512195121952</v>
      </c>
      <c r="D23" s="67">
        <v>0.14219114219114218</v>
      </c>
      <c r="E23" s="67">
        <v>4.0719696969696968E-2</v>
      </c>
      <c r="F23" s="67">
        <v>5.90034965034965E-3</v>
      </c>
      <c r="G23" s="67">
        <v>0.45</v>
      </c>
      <c r="H23" s="67">
        <v>5.0000000000000001E-3</v>
      </c>
      <c r="I23" s="63">
        <v>3</v>
      </c>
      <c r="J23"/>
      <c r="K23"/>
    </row>
    <row r="24" spans="1:11">
      <c r="A24" s="66" t="s">
        <v>144</v>
      </c>
      <c r="B24" s="63">
        <v>0</v>
      </c>
      <c r="C24" s="67">
        <v>0.40101522842639592</v>
      </c>
      <c r="D24" s="67">
        <v>0.31578947368421051</v>
      </c>
      <c r="E24" s="67">
        <v>5.1017113335485954E-2</v>
      </c>
      <c r="F24" s="67">
        <v>1.9373587342589602E-3</v>
      </c>
      <c r="G24" s="67">
        <v>0.45</v>
      </c>
      <c r="H24" s="67">
        <v>5.0000000000000001E-3</v>
      </c>
      <c r="I24" s="63">
        <v>3</v>
      </c>
      <c r="J24"/>
      <c r="K24"/>
    </row>
    <row r="25" spans="1:11">
      <c r="A25" s="66" t="s">
        <v>157</v>
      </c>
      <c r="B25" s="63">
        <v>1.2315270935960592</v>
      </c>
      <c r="C25" s="67">
        <v>0.38129496402877699</v>
      </c>
      <c r="D25" s="67">
        <v>0.18973810796365581</v>
      </c>
      <c r="E25" s="67">
        <v>7.8567610903260282E-2</v>
      </c>
      <c r="F25" s="67">
        <v>5.8792089791555322E-3</v>
      </c>
      <c r="G25" s="67">
        <v>0.65</v>
      </c>
      <c r="H25" s="67">
        <v>5.0000000000000001E-3</v>
      </c>
      <c r="I25" s="63">
        <v>3</v>
      </c>
      <c r="J25"/>
      <c r="K25"/>
    </row>
    <row r="26" spans="1:11">
      <c r="A26" s="66" t="s">
        <v>160</v>
      </c>
      <c r="B26" s="63">
        <v>0.60240963855421692</v>
      </c>
      <c r="C26" s="67">
        <v>0.3731958762886598</v>
      </c>
      <c r="D26" s="67">
        <v>7.3123531309035622E-2</v>
      </c>
      <c r="E26" s="67">
        <v>3.37280560291204E-2</v>
      </c>
      <c r="F26" s="67">
        <v>7.2800995254112336E-3</v>
      </c>
      <c r="G26" s="67">
        <v>0.55000000000000004</v>
      </c>
      <c r="H26" s="67">
        <v>5.0000000000000001E-3</v>
      </c>
      <c r="I26" s="63">
        <v>3</v>
      </c>
      <c r="J26"/>
      <c r="K26"/>
    </row>
    <row r="27" spans="1:11">
      <c r="A27" s="66" t="s">
        <v>164</v>
      </c>
      <c r="B27" s="63">
        <v>1.4925373134328357</v>
      </c>
      <c r="C27" s="67">
        <v>0.24203821656050956</v>
      </c>
      <c r="D27" s="67">
        <v>0.24398165838746658</v>
      </c>
      <c r="E27" s="67">
        <v>5.6171188383645397E-2</v>
      </c>
      <c r="F27" s="67">
        <v>1.7195261750095529E-3</v>
      </c>
      <c r="G27" s="67">
        <v>0.55000000000000004</v>
      </c>
      <c r="H27" s="67">
        <v>5.0000000000000001E-3</v>
      </c>
      <c r="I27" s="63">
        <v>3</v>
      </c>
      <c r="J27"/>
      <c r="K27"/>
    </row>
    <row r="28" spans="1:11">
      <c r="A28" s="66" t="s">
        <v>169</v>
      </c>
      <c r="B28" s="63">
        <v>1.6167059616032333</v>
      </c>
      <c r="C28" s="67">
        <v>0.35540069686411152</v>
      </c>
      <c r="D28" s="67">
        <v>0.20408665681930083</v>
      </c>
      <c r="E28" s="67">
        <v>4.6774987690792712E-2</v>
      </c>
      <c r="F28" s="67">
        <v>1.4771048744460858E-3</v>
      </c>
      <c r="G28" s="67">
        <v>0.55000000000000004</v>
      </c>
      <c r="H28" s="67">
        <v>5.0000000000000001E-3</v>
      </c>
      <c r="I28" s="63">
        <v>2.8333333333333335</v>
      </c>
      <c r="J28"/>
      <c r="K28"/>
    </row>
    <row r="29" spans="1:11">
      <c r="A29" s="66" t="s">
        <v>178</v>
      </c>
      <c r="B29" s="63">
        <v>1.7573221757322177</v>
      </c>
      <c r="C29" s="67">
        <v>0.34545454545454546</v>
      </c>
      <c r="D29" s="67">
        <v>0.2408207343412527</v>
      </c>
      <c r="E29" s="67">
        <v>6.5874730021598271E-2</v>
      </c>
      <c r="F29" s="67">
        <v>7.1994240460763136E-4</v>
      </c>
      <c r="G29" s="67">
        <v>0.65</v>
      </c>
      <c r="H29" s="67">
        <v>5.0000000000000001E-3</v>
      </c>
      <c r="I29" s="63">
        <v>2.8333333333333335</v>
      </c>
      <c r="J29"/>
      <c r="K29"/>
    </row>
    <row r="30" spans="1:11">
      <c r="A30" s="66" t="s">
        <v>187</v>
      </c>
      <c r="B30" s="63">
        <v>0.77220077220077221</v>
      </c>
      <c r="C30" s="67">
        <v>0.2</v>
      </c>
      <c r="D30" s="67">
        <v>0.21863117870722434</v>
      </c>
      <c r="E30" s="67">
        <v>5.6273764258555133E-2</v>
      </c>
      <c r="F30" s="67">
        <v>3.8022813688212928E-3</v>
      </c>
      <c r="G30" s="67">
        <v>0.65</v>
      </c>
      <c r="H30" s="67">
        <v>5.0000000000000001E-3</v>
      </c>
      <c r="I30" s="63">
        <v>2.8333333333333335</v>
      </c>
      <c r="J30"/>
      <c r="K30"/>
    </row>
    <row r="31" spans="1:11">
      <c r="A31" s="66" t="s">
        <v>191</v>
      </c>
      <c r="B31" s="63">
        <v>0.64308681672025725</v>
      </c>
      <c r="C31" s="67">
        <v>0.26515151515151514</v>
      </c>
      <c r="D31" s="67">
        <v>0.22875816993464052</v>
      </c>
      <c r="E31" s="67">
        <v>6.8627450980392163E-2</v>
      </c>
      <c r="F31" s="67">
        <v>1.9607843137254902E-3</v>
      </c>
      <c r="G31" s="67">
        <v>0.45</v>
      </c>
      <c r="H31" s="67">
        <v>5.0000000000000001E-3</v>
      </c>
      <c r="I31" s="63">
        <v>3</v>
      </c>
      <c r="J31"/>
      <c r="K31"/>
    </row>
    <row r="32" spans="1:11">
      <c r="A32" s="66" t="s">
        <v>198</v>
      </c>
      <c r="B32" s="63">
        <v>2.640845070422535</v>
      </c>
      <c r="C32" s="67">
        <v>0.1596774193548387</v>
      </c>
      <c r="D32" s="67">
        <v>0.11756347686415024</v>
      </c>
      <c r="E32" s="67">
        <v>3.0765429048001482E-2</v>
      </c>
      <c r="F32" s="67">
        <v>4.633347748192994E-3</v>
      </c>
      <c r="G32" s="67">
        <v>0.45</v>
      </c>
      <c r="H32" s="67">
        <v>5.0000000000000001E-3</v>
      </c>
      <c r="I32" s="63">
        <v>3</v>
      </c>
      <c r="J32"/>
      <c r="K32"/>
    </row>
    <row r="33" spans="1:11">
      <c r="A33" s="66" t="s">
        <v>200</v>
      </c>
      <c r="B33" s="63">
        <v>1.062215477996965</v>
      </c>
      <c r="C33" s="67">
        <v>0.5580645161290323</v>
      </c>
      <c r="D33" s="67">
        <v>0.29006772009029347</v>
      </c>
      <c r="E33" s="67">
        <v>6.5838976674191127E-2</v>
      </c>
      <c r="F33" s="67">
        <v>3.3860045146726862E-3</v>
      </c>
      <c r="G33" s="67">
        <v>0.55000000000000004</v>
      </c>
      <c r="H33" s="67">
        <v>5.0000000000000001E-3</v>
      </c>
      <c r="I33" s="63">
        <v>3</v>
      </c>
      <c r="J33"/>
      <c r="K33"/>
    </row>
    <row r="34" spans="1:11">
      <c r="A34" s="66" t="s">
        <v>206</v>
      </c>
      <c r="B34" s="63">
        <v>1.1904761904761905</v>
      </c>
      <c r="C34" s="67">
        <v>0.56288659793814433</v>
      </c>
      <c r="D34" s="67">
        <v>0.25736620565243534</v>
      </c>
      <c r="E34" s="67">
        <v>5.6123471637602729E-2</v>
      </c>
      <c r="F34" s="67">
        <v>1.6035277610743637E-3</v>
      </c>
      <c r="G34" s="67">
        <v>0.45</v>
      </c>
      <c r="H34" s="67">
        <v>5.0000000000000001E-3</v>
      </c>
      <c r="I34" s="63">
        <v>3</v>
      </c>
      <c r="J34"/>
      <c r="K34"/>
    </row>
    <row r="35" spans="1:11">
      <c r="A35" s="66" t="s">
        <v>207</v>
      </c>
      <c r="B35" s="63">
        <v>1.1933174224343674</v>
      </c>
      <c r="C35" s="67">
        <v>0.54196642685851315</v>
      </c>
      <c r="D35" s="67">
        <v>0.31144250071694868</v>
      </c>
      <c r="E35" s="67">
        <v>6.9687410381416695E-2</v>
      </c>
      <c r="F35" s="67">
        <v>7.1694866647548034E-3</v>
      </c>
      <c r="G35" s="67">
        <v>0.55000000000000004</v>
      </c>
      <c r="H35" s="67">
        <v>5.0000000000000001E-3</v>
      </c>
      <c r="I35" s="63">
        <v>3</v>
      </c>
      <c r="J35"/>
      <c r="K35"/>
    </row>
    <row r="36" spans="1:11">
      <c r="A36" s="66" t="s">
        <v>208</v>
      </c>
      <c r="B36" s="63">
        <v>1.4401440144014401</v>
      </c>
      <c r="C36" s="67">
        <v>0.4732620320855615</v>
      </c>
      <c r="D36" s="67">
        <v>0.25294950448324682</v>
      </c>
      <c r="E36" s="67">
        <v>5.7102406795658332E-2</v>
      </c>
      <c r="F36" s="67">
        <v>1.3213780084945729E-2</v>
      </c>
      <c r="G36" s="67">
        <v>0.55000000000000004</v>
      </c>
      <c r="H36" s="67">
        <v>5.0000000000000001E-3</v>
      </c>
      <c r="I36" s="63">
        <v>3</v>
      </c>
      <c r="J36"/>
      <c r="K36"/>
    </row>
    <row r="37" spans="1:11">
      <c r="A37" s="66" t="s">
        <v>212</v>
      </c>
      <c r="B37" s="63">
        <v>0.8714596949891068</v>
      </c>
      <c r="C37" s="67">
        <v>0.45296167247386759</v>
      </c>
      <c r="D37" s="67">
        <v>0.20575461454940283</v>
      </c>
      <c r="E37" s="67">
        <v>4.5874049945711183E-2</v>
      </c>
      <c r="F37" s="67">
        <v>4.3431053203040176E-3</v>
      </c>
      <c r="G37" s="67">
        <v>0.45</v>
      </c>
      <c r="H37" s="67">
        <v>5.0000000000000001E-3</v>
      </c>
      <c r="I37" s="63">
        <v>3</v>
      </c>
      <c r="J37"/>
      <c r="K37"/>
    </row>
    <row r="38" spans="1:11">
      <c r="A38" s="66" t="s">
        <v>216</v>
      </c>
      <c r="B38" s="63">
        <v>0.11090573012939001</v>
      </c>
      <c r="C38" s="67">
        <v>0.2</v>
      </c>
      <c r="D38" s="67">
        <v>3.3921059697485011E-2</v>
      </c>
      <c r="E38" s="67">
        <v>1.5394254005191085E-2</v>
      </c>
      <c r="F38" s="67">
        <v>8.3236373400161108E-3</v>
      </c>
      <c r="G38" s="67">
        <v>0.65</v>
      </c>
      <c r="H38" s="67">
        <v>5.0000000000000001E-3</v>
      </c>
      <c r="I38" s="63">
        <v>3</v>
      </c>
      <c r="J38"/>
      <c r="K38"/>
    </row>
    <row r="39" spans="1:11">
      <c r="A39" s="62" t="s">
        <v>128</v>
      </c>
      <c r="B39" s="63">
        <v>0.76021368173565873</v>
      </c>
      <c r="C39" s="67">
        <v>0.35717183839490246</v>
      </c>
      <c r="D39" s="67">
        <v>0.31178260132856012</v>
      </c>
      <c r="E39" s="67">
        <v>7.5665506654671102E-2</v>
      </c>
      <c r="F39" s="67">
        <v>6.7439222280168132E-3</v>
      </c>
      <c r="G39" s="67">
        <v>0.5</v>
      </c>
      <c r="H39" s="67">
        <v>5.0000000000000001E-3</v>
      </c>
      <c r="I39" s="63">
        <v>3</v>
      </c>
      <c r="J39"/>
      <c r="K39"/>
    </row>
    <row r="40" spans="1:11">
      <c r="A40" s="66" t="s">
        <v>129</v>
      </c>
      <c r="B40" s="63">
        <v>1.7902813299232736</v>
      </c>
      <c r="C40" s="67">
        <v>0.64390243902439026</v>
      </c>
      <c r="D40" s="67">
        <v>0.39348171701112877</v>
      </c>
      <c r="E40" s="67">
        <v>9.3004769475357713E-2</v>
      </c>
      <c r="F40" s="67">
        <v>2.3847376788553257E-3</v>
      </c>
      <c r="G40" s="67">
        <v>0.45</v>
      </c>
      <c r="H40" s="67">
        <v>5.0000000000000001E-3</v>
      </c>
      <c r="I40" s="63">
        <v>3</v>
      </c>
      <c r="J40"/>
      <c r="K40"/>
    </row>
    <row r="41" spans="1:11">
      <c r="A41" s="66" t="s">
        <v>132</v>
      </c>
      <c r="B41" s="63">
        <v>0.27548209366391185</v>
      </c>
      <c r="C41" s="67">
        <v>0.26785714285714285</v>
      </c>
      <c r="D41" s="67">
        <v>0.41589958158995816</v>
      </c>
      <c r="E41" s="67">
        <v>8.117154811715481E-2</v>
      </c>
      <c r="F41" s="67">
        <v>1.2552301255230125E-2</v>
      </c>
      <c r="G41" s="67">
        <v>0.45</v>
      </c>
      <c r="H41" s="67">
        <v>5.0000000000000001E-3</v>
      </c>
      <c r="I41" s="63">
        <v>3</v>
      </c>
      <c r="J41"/>
      <c r="K41"/>
    </row>
    <row r="42" spans="1:11">
      <c r="A42" s="66" t="s">
        <v>133</v>
      </c>
      <c r="B42" s="63">
        <v>0.3886925795053004</v>
      </c>
      <c r="C42" s="67">
        <v>0.33098591549295775</v>
      </c>
      <c r="D42" s="67">
        <v>0.36128048780487804</v>
      </c>
      <c r="E42" s="67">
        <v>6.1483739837398375E-2</v>
      </c>
      <c r="F42" s="67">
        <v>1.0162601626016261E-3</v>
      </c>
      <c r="G42" s="67">
        <v>0.45</v>
      </c>
      <c r="H42" s="67">
        <v>5.0000000000000001E-3</v>
      </c>
      <c r="I42" s="63">
        <v>3</v>
      </c>
      <c r="J42"/>
      <c r="K42"/>
    </row>
    <row r="43" spans="1:11">
      <c r="A43" s="66" t="s">
        <v>136</v>
      </c>
      <c r="B43" s="63">
        <v>0.5946135012242042</v>
      </c>
      <c r="C43" s="67">
        <v>0.63124999999999998</v>
      </c>
      <c r="D43" s="67">
        <v>0.39729501267962808</v>
      </c>
      <c r="E43" s="67">
        <v>8.1994928148774307E-2</v>
      </c>
      <c r="F43" s="67">
        <v>1.3524936601859678E-2</v>
      </c>
      <c r="G43" s="67">
        <v>0.45</v>
      </c>
      <c r="H43" s="67">
        <v>5.0000000000000001E-3</v>
      </c>
      <c r="I43" s="63">
        <v>3</v>
      </c>
      <c r="J43"/>
      <c r="K43"/>
    </row>
    <row r="44" spans="1:11">
      <c r="A44" s="66" t="s">
        <v>195</v>
      </c>
      <c r="B44" s="63">
        <v>1.2006861063464835</v>
      </c>
      <c r="C44" s="67">
        <v>0.26903553299492383</v>
      </c>
      <c r="D44" s="67">
        <v>0.20591581342434584</v>
      </c>
      <c r="E44" s="67">
        <v>6.8259385665529013E-2</v>
      </c>
      <c r="F44" s="67">
        <v>6.4467197572999624E-3</v>
      </c>
      <c r="G44" s="67">
        <v>0.65</v>
      </c>
      <c r="H44" s="67">
        <v>5.0000000000000001E-3</v>
      </c>
      <c r="I44" s="63">
        <v>3</v>
      </c>
      <c r="J44"/>
      <c r="K44"/>
    </row>
    <row r="45" spans="1:11">
      <c r="A45" s="66" t="s">
        <v>203</v>
      </c>
      <c r="B45" s="63">
        <v>0.3115264797507788</v>
      </c>
      <c r="C45" s="67">
        <v>0</v>
      </c>
      <c r="D45" s="67">
        <v>9.682299546142209E-2</v>
      </c>
      <c r="E45" s="67">
        <v>6.8078668683812404E-2</v>
      </c>
      <c r="F45" s="67">
        <v>4.5385779122541605E-3</v>
      </c>
      <c r="G45" s="67">
        <v>0.55000000000000004</v>
      </c>
      <c r="H45" s="67">
        <v>5.0000000000000001E-3</v>
      </c>
      <c r="I45" s="63">
        <v>3</v>
      </c>
      <c r="J45"/>
      <c r="K45"/>
    </row>
    <row r="46" spans="1:11">
      <c r="A46" s="62" t="s">
        <v>86</v>
      </c>
      <c r="B46" s="63">
        <v>1.7492646189424053</v>
      </c>
      <c r="C46" s="67">
        <v>0.42062641083841312</v>
      </c>
      <c r="D46" s="67">
        <v>0.33013600588723135</v>
      </c>
      <c r="E46" s="67">
        <v>7.0730550356968055E-2</v>
      </c>
      <c r="F46" s="67">
        <v>5.0129180725766963E-3</v>
      </c>
      <c r="G46" s="67">
        <v>0.49545454545454548</v>
      </c>
      <c r="H46" s="67">
        <v>5.000000000000001E-3</v>
      </c>
      <c r="I46" s="63">
        <v>3</v>
      </c>
      <c r="J46"/>
      <c r="K46"/>
    </row>
    <row r="47" spans="1:11">
      <c r="A47" s="66" t="s">
        <v>87</v>
      </c>
      <c r="B47" s="63">
        <v>0</v>
      </c>
      <c r="C47" s="67">
        <v>0.41176470588235292</v>
      </c>
      <c r="D47" s="67">
        <v>0.31130493123113051</v>
      </c>
      <c r="E47" s="67">
        <v>5.6692385105669235E-2</v>
      </c>
      <c r="F47" s="67">
        <v>4.6964106004696408E-3</v>
      </c>
      <c r="G47" s="67">
        <v>0.45</v>
      </c>
      <c r="H47" s="67">
        <v>5.0000000000000001E-3</v>
      </c>
      <c r="I47" s="63">
        <v>3</v>
      </c>
      <c r="J47"/>
      <c r="K47"/>
    </row>
    <row r="48" spans="1:11">
      <c r="A48" s="66" t="s">
        <v>91</v>
      </c>
      <c r="B48" s="63">
        <v>0</v>
      </c>
      <c r="C48" s="67">
        <v>0.435546875</v>
      </c>
      <c r="D48" s="67">
        <v>0.3584368530020704</v>
      </c>
      <c r="E48" s="67">
        <v>6.8322981366459631E-2</v>
      </c>
      <c r="F48" s="67">
        <v>6.987577639751553E-3</v>
      </c>
      <c r="G48" s="67">
        <v>0.45</v>
      </c>
      <c r="H48" s="67">
        <v>5.0000000000000001E-3</v>
      </c>
      <c r="I48" s="63">
        <v>3</v>
      </c>
      <c r="J48"/>
      <c r="K48"/>
    </row>
    <row r="49" spans="1:11">
      <c r="A49" s="66" t="s">
        <v>115</v>
      </c>
      <c r="B49" s="63">
        <v>7.2952853598014888</v>
      </c>
      <c r="C49" s="67">
        <v>0.53374233128834359</v>
      </c>
      <c r="D49" s="67">
        <v>0.2950333580429948</v>
      </c>
      <c r="E49" s="67">
        <v>9.7108969607116388E-2</v>
      </c>
      <c r="F49" s="67">
        <v>8.1541882876204601E-3</v>
      </c>
      <c r="G49" s="67">
        <v>0.45</v>
      </c>
      <c r="H49" s="67">
        <v>5.0000000000000001E-3</v>
      </c>
      <c r="I49" s="63">
        <v>3</v>
      </c>
      <c r="J49"/>
      <c r="K49"/>
    </row>
    <row r="50" spans="1:11">
      <c r="A50" s="66" t="s">
        <v>116</v>
      </c>
      <c r="B50" s="63">
        <v>7.8549848942598182</v>
      </c>
      <c r="C50" s="67">
        <v>0.38461538461538464</v>
      </c>
      <c r="D50" s="67">
        <v>0.3161705551086082</v>
      </c>
      <c r="E50" s="67">
        <v>0.10539018503620273</v>
      </c>
      <c r="F50" s="67">
        <v>1.0458567980691875E-2</v>
      </c>
      <c r="G50" s="67">
        <v>0.45</v>
      </c>
      <c r="H50" s="67">
        <v>5.0000000000000001E-3</v>
      </c>
      <c r="I50" s="63">
        <v>3</v>
      </c>
      <c r="J50"/>
      <c r="K50"/>
    </row>
    <row r="51" spans="1:11">
      <c r="A51" s="66" t="s">
        <v>118</v>
      </c>
      <c r="B51" s="63">
        <v>0.41425020712510358</v>
      </c>
      <c r="C51" s="67">
        <v>0.27480916030534353</v>
      </c>
      <c r="D51" s="67">
        <v>0.24036639292482628</v>
      </c>
      <c r="E51" s="67">
        <v>6.4750473783954515E-2</v>
      </c>
      <c r="F51" s="67">
        <v>4.1061276058117499E-3</v>
      </c>
      <c r="G51" s="67">
        <v>0.45</v>
      </c>
      <c r="H51" s="67">
        <v>5.0000000000000001E-3</v>
      </c>
      <c r="I51" s="63">
        <v>3</v>
      </c>
      <c r="J51"/>
      <c r="K51"/>
    </row>
    <row r="52" spans="1:11">
      <c r="A52" s="66" t="s">
        <v>123</v>
      </c>
      <c r="B52" s="63">
        <v>2.067336089781453</v>
      </c>
      <c r="C52" s="67">
        <v>0.18965517241379309</v>
      </c>
      <c r="D52" s="67">
        <v>0.4140127388535032</v>
      </c>
      <c r="E52" s="67">
        <v>6.178343949044586E-2</v>
      </c>
      <c r="F52" s="67">
        <v>2.5477707006369425E-3</v>
      </c>
      <c r="G52" s="67">
        <v>0.55000000000000004</v>
      </c>
      <c r="H52" s="67">
        <v>5.0000000000000001E-3</v>
      </c>
      <c r="I52" s="63">
        <v>3</v>
      </c>
      <c r="J52"/>
      <c r="K52"/>
    </row>
    <row r="53" spans="1:11">
      <c r="A53" s="66" t="s">
        <v>139</v>
      </c>
      <c r="B53" s="63">
        <v>1.8587360594795539</v>
      </c>
      <c r="C53" s="67">
        <v>0.39226519337016574</v>
      </c>
      <c r="D53" s="67">
        <v>0.27796775769418663</v>
      </c>
      <c r="E53" s="67">
        <v>6.0576453346360526E-2</v>
      </c>
      <c r="F53" s="67">
        <v>8.3048363458720076E-3</v>
      </c>
      <c r="G53" s="67">
        <v>0.45</v>
      </c>
      <c r="H53" s="67">
        <v>5.0000000000000001E-3</v>
      </c>
      <c r="I53" s="63">
        <v>3</v>
      </c>
      <c r="J53"/>
      <c r="K53"/>
    </row>
    <row r="54" spans="1:11">
      <c r="A54" s="66" t="s">
        <v>140</v>
      </c>
      <c r="B54" s="63">
        <v>2.5839793281653747</v>
      </c>
      <c r="C54" s="67">
        <v>0.43700787401574803</v>
      </c>
      <c r="D54" s="67">
        <v>0.25968992248062017</v>
      </c>
      <c r="E54" s="67">
        <v>7.6356589147286824E-2</v>
      </c>
      <c r="F54" s="67">
        <v>1.5503875968992248E-3</v>
      </c>
      <c r="G54" s="67">
        <v>0.45</v>
      </c>
      <c r="H54" s="67">
        <v>5.0000000000000001E-3</v>
      </c>
      <c r="I54" s="63">
        <v>3</v>
      </c>
      <c r="J54"/>
      <c r="K54"/>
    </row>
    <row r="55" spans="1:11">
      <c r="A55" s="66" t="s">
        <v>141</v>
      </c>
      <c r="B55" s="63">
        <v>0.16207455429497569</v>
      </c>
      <c r="C55" s="67">
        <v>0.37404580152671757</v>
      </c>
      <c r="D55" s="67">
        <v>0.27562824092540883</v>
      </c>
      <c r="E55" s="67">
        <v>6.5017949740725972E-2</v>
      </c>
      <c r="F55" s="67">
        <v>2.7921818907060232E-3</v>
      </c>
      <c r="G55" s="67">
        <v>0.45</v>
      </c>
      <c r="H55" s="67">
        <v>5.0000000000000001E-3</v>
      </c>
      <c r="I55" s="63">
        <v>3</v>
      </c>
      <c r="J55"/>
      <c r="K55"/>
    </row>
    <row r="56" spans="1:11">
      <c r="A56" s="66" t="s">
        <v>168</v>
      </c>
      <c r="B56" s="63">
        <v>1.3215859030837005</v>
      </c>
      <c r="C56" s="67">
        <v>0.5527426160337553</v>
      </c>
      <c r="D56" s="67">
        <v>0.33277777777777778</v>
      </c>
      <c r="E56" s="67">
        <v>8.9444444444444438E-2</v>
      </c>
      <c r="F56" s="67">
        <v>9.4444444444444445E-3</v>
      </c>
      <c r="G56" s="67">
        <v>0.65</v>
      </c>
      <c r="H56" s="67">
        <v>5.0000000000000001E-3</v>
      </c>
      <c r="I56" s="63">
        <v>3</v>
      </c>
      <c r="J56"/>
      <c r="K56"/>
    </row>
    <row r="57" spans="1:11">
      <c r="A57" s="66" t="s">
        <v>172</v>
      </c>
      <c r="B57" s="63">
        <v>2.276707530647986</v>
      </c>
      <c r="C57" s="67">
        <v>0.50222222222222224</v>
      </c>
      <c r="D57" s="67">
        <v>0.39343163538873993</v>
      </c>
      <c r="E57" s="67">
        <v>5.7640750670241284E-2</v>
      </c>
      <c r="F57" s="67">
        <v>2.0107238605898124E-3</v>
      </c>
      <c r="G57" s="67">
        <v>0.65</v>
      </c>
      <c r="H57" s="67">
        <v>5.0000000000000001E-3</v>
      </c>
      <c r="I57" s="63">
        <v>3</v>
      </c>
      <c r="J57"/>
      <c r="K57"/>
    </row>
    <row r="58" spans="1:11">
      <c r="A58" s="66" t="s">
        <v>173</v>
      </c>
      <c r="B58" s="63">
        <v>0.35398230088495575</v>
      </c>
      <c r="C58" s="67">
        <v>0.53521126760563376</v>
      </c>
      <c r="D58" s="67">
        <v>0.44237485448195574</v>
      </c>
      <c r="E58" s="67">
        <v>7.5669383003492435E-2</v>
      </c>
      <c r="F58" s="67">
        <v>2.3282887077997671E-3</v>
      </c>
      <c r="G58" s="67">
        <v>0.45</v>
      </c>
      <c r="H58" s="67">
        <v>5.0000000000000001E-3</v>
      </c>
      <c r="I58" s="63">
        <v>3</v>
      </c>
      <c r="J58"/>
      <c r="K58"/>
    </row>
    <row r="59" spans="1:11">
      <c r="A59" s="66" t="s">
        <v>174</v>
      </c>
      <c r="B59" s="63">
        <v>6.2787136294027563</v>
      </c>
      <c r="C59" s="67">
        <v>0.3322314049586777</v>
      </c>
      <c r="D59" s="67">
        <v>0.41664464993394978</v>
      </c>
      <c r="E59" s="67">
        <v>6.3143989431968292E-2</v>
      </c>
      <c r="F59" s="67">
        <v>3.6988110964332895E-3</v>
      </c>
      <c r="G59" s="67">
        <v>0.45</v>
      </c>
      <c r="H59" s="67">
        <v>5.0000000000000001E-3</v>
      </c>
      <c r="I59" s="63">
        <v>3</v>
      </c>
      <c r="J59"/>
      <c r="K59"/>
    </row>
    <row r="60" spans="1:11">
      <c r="A60" s="66" t="s">
        <v>167</v>
      </c>
      <c r="B60" s="63">
        <v>0.2288329519450801</v>
      </c>
      <c r="C60" s="67">
        <v>0</v>
      </c>
      <c r="D60" s="67">
        <v>0.18066337332392379</v>
      </c>
      <c r="E60" s="67">
        <v>8.6097388849682432E-2</v>
      </c>
      <c r="F60" s="67">
        <v>1.4114326040931546E-3</v>
      </c>
      <c r="G60" s="67">
        <v>0.45</v>
      </c>
      <c r="H60" s="67">
        <v>5.0000000000000001E-3</v>
      </c>
      <c r="I60" s="63">
        <v>3</v>
      </c>
      <c r="J60"/>
      <c r="K60"/>
    </row>
    <row r="61" spans="1:11">
      <c r="A61" s="66" t="s">
        <v>181</v>
      </c>
      <c r="B61" s="63">
        <v>0.47449584816132861</v>
      </c>
      <c r="C61" s="67">
        <v>0.84905660377358494</v>
      </c>
      <c r="D61" s="67">
        <v>0.39774153074027602</v>
      </c>
      <c r="E61" s="67">
        <v>7.6537013801756593E-2</v>
      </c>
      <c r="F61" s="67">
        <v>2.509410288582183E-3</v>
      </c>
      <c r="G61" s="67">
        <v>0.65</v>
      </c>
      <c r="H61" s="67">
        <v>5.0000000000000001E-3</v>
      </c>
      <c r="I61" s="63">
        <v>3</v>
      </c>
      <c r="J61"/>
      <c r="K61"/>
    </row>
    <row r="62" spans="1:11">
      <c r="A62" s="66" t="s">
        <v>188</v>
      </c>
      <c r="B62" s="63">
        <v>0</v>
      </c>
      <c r="C62" s="67">
        <v>0.3510204081632653</v>
      </c>
      <c r="D62" s="67">
        <v>0.31224018475750576</v>
      </c>
      <c r="E62" s="67">
        <v>7.6212471131639717E-2</v>
      </c>
      <c r="F62" s="67">
        <v>7.3903002309468821E-3</v>
      </c>
      <c r="G62" s="67">
        <v>0.45</v>
      </c>
      <c r="H62" s="67">
        <v>5.0000000000000001E-3</v>
      </c>
      <c r="I62" s="63">
        <v>3</v>
      </c>
      <c r="J62"/>
      <c r="K62"/>
    </row>
    <row r="63" spans="1:11">
      <c r="A63" s="66" t="s">
        <v>189</v>
      </c>
      <c r="B63" s="63">
        <v>2.5139664804469275</v>
      </c>
      <c r="C63" s="67">
        <v>0.57761732851985559</v>
      </c>
      <c r="D63" s="67">
        <v>0.25939106366152631</v>
      </c>
      <c r="E63" s="67">
        <v>7.8291814946619215E-2</v>
      </c>
      <c r="F63" s="67">
        <v>1.9770660340055358E-3</v>
      </c>
      <c r="G63" s="67">
        <v>0.45</v>
      </c>
      <c r="H63" s="67">
        <v>5.0000000000000001E-3</v>
      </c>
      <c r="I63" s="63">
        <v>3</v>
      </c>
      <c r="J63"/>
      <c r="K63"/>
    </row>
    <row r="64" spans="1:11">
      <c r="A64" s="66" t="s">
        <v>194</v>
      </c>
      <c r="B64" s="63">
        <v>0.2510460251046025</v>
      </c>
      <c r="C64" s="67">
        <v>0.63984674329501912</v>
      </c>
      <c r="D64" s="67">
        <v>0.44050632911392407</v>
      </c>
      <c r="E64" s="67">
        <v>7.6582278481012664E-2</v>
      </c>
      <c r="F64" s="67">
        <v>1.2658227848101266E-2</v>
      </c>
      <c r="G64" s="67">
        <v>0.45</v>
      </c>
      <c r="H64" s="67">
        <v>5.0000000000000001E-3</v>
      </c>
      <c r="I64" s="63">
        <v>3</v>
      </c>
      <c r="J64"/>
      <c r="K64"/>
    </row>
    <row r="65" spans="1:11">
      <c r="A65" s="66" t="s">
        <v>197</v>
      </c>
      <c r="B65" s="63">
        <v>0.90909090909090906</v>
      </c>
      <c r="C65" s="67">
        <v>0.27605633802816903</v>
      </c>
      <c r="D65" s="67">
        <v>0.36315417256011318</v>
      </c>
      <c r="E65" s="67">
        <v>4.6322489391796319E-2</v>
      </c>
      <c r="F65" s="67">
        <v>3.5360678925035362E-4</v>
      </c>
      <c r="G65" s="67">
        <v>0.65</v>
      </c>
      <c r="H65" s="67">
        <v>5.0000000000000001E-3</v>
      </c>
      <c r="I65" s="63">
        <v>3</v>
      </c>
      <c r="J65"/>
      <c r="K65"/>
    </row>
    <row r="66" spans="1:11">
      <c r="A66" s="66" t="s">
        <v>205</v>
      </c>
      <c r="B66" s="63">
        <v>0.72737852778585976</v>
      </c>
      <c r="C66" s="67">
        <v>0.57846153846153847</v>
      </c>
      <c r="D66" s="67">
        <v>0.40919980833732633</v>
      </c>
      <c r="E66" s="67">
        <v>7.6665069477719214E-2</v>
      </c>
      <c r="F66" s="67">
        <v>1.9166267369429804E-3</v>
      </c>
      <c r="G66" s="67">
        <v>0.45</v>
      </c>
      <c r="H66" s="67">
        <v>5.0000000000000001E-3</v>
      </c>
      <c r="I66" s="63">
        <v>3</v>
      </c>
      <c r="J66"/>
      <c r="K66"/>
    </row>
    <row r="67" spans="1:11">
      <c r="A67" s="66" t="s">
        <v>209</v>
      </c>
      <c r="B67" s="63">
        <v>0.37546933667083854</v>
      </c>
      <c r="C67" s="67">
        <v>0.34482758620689657</v>
      </c>
      <c r="D67" s="67">
        <v>0.27390243902439027</v>
      </c>
      <c r="E67" s="67">
        <v>3.2926829268292684E-2</v>
      </c>
      <c r="F67" s="67">
        <v>9.0243902439024384E-3</v>
      </c>
      <c r="G67" s="67">
        <v>0.45</v>
      </c>
      <c r="H67" s="67">
        <v>5.0000000000000001E-3</v>
      </c>
      <c r="I67" s="63">
        <v>3</v>
      </c>
      <c r="J67"/>
      <c r="K67"/>
    </row>
    <row r="68" spans="1:11">
      <c r="A68" s="66" t="s">
        <v>213</v>
      </c>
      <c r="B68" s="63">
        <v>0.53590568060021437</v>
      </c>
      <c r="C68" s="67">
        <v>0.2810344827586207</v>
      </c>
      <c r="D68" s="67">
        <v>0.29235356015433184</v>
      </c>
      <c r="E68" s="67">
        <v>6.4538758330410381E-2</v>
      </c>
      <c r="F68" s="67">
        <v>5.962820063135742E-3</v>
      </c>
      <c r="G68" s="67">
        <v>0.55000000000000004</v>
      </c>
      <c r="H68" s="67">
        <v>5.0000000000000001E-3</v>
      </c>
      <c r="I68" s="63">
        <v>3</v>
      </c>
      <c r="J68"/>
      <c r="K68"/>
    </row>
    <row r="69" spans="1:11">
      <c r="A69" s="62" t="s">
        <v>73</v>
      </c>
      <c r="B69" s="63">
        <v>2.5609451219651778</v>
      </c>
      <c r="C69" s="67">
        <v>0.20812907737331726</v>
      </c>
      <c r="D69" s="67">
        <v>0.12402998903321823</v>
      </c>
      <c r="E69" s="67">
        <v>7.3685298202180019E-2</v>
      </c>
      <c r="F69" s="67">
        <v>1.2878153313061677E-2</v>
      </c>
      <c r="G69" s="67">
        <v>0.61000000000000032</v>
      </c>
      <c r="H69" s="67">
        <v>5.000000000000001E-3</v>
      </c>
      <c r="I69" s="63">
        <v>2.9733333333333336</v>
      </c>
      <c r="J69"/>
      <c r="K69"/>
    </row>
    <row r="70" spans="1:11">
      <c r="A70" s="66" t="s">
        <v>74</v>
      </c>
      <c r="B70" s="63">
        <v>5.8823529411764701</v>
      </c>
      <c r="C70" s="67">
        <v>9.0909090909090912E-2</v>
      </c>
      <c r="D70" s="67">
        <v>9.7686375321336755E-2</v>
      </c>
      <c r="E70" s="67">
        <v>0.11953727506426735</v>
      </c>
      <c r="F70" s="67">
        <v>5.1413881748071976E-3</v>
      </c>
      <c r="G70" s="67">
        <v>0.65</v>
      </c>
      <c r="H70" s="67">
        <v>5.0000000000000001E-3</v>
      </c>
      <c r="I70" s="63">
        <v>3</v>
      </c>
      <c r="J70"/>
      <c r="K70"/>
    </row>
    <row r="71" spans="1:11">
      <c r="A71" s="66" t="s">
        <v>99</v>
      </c>
      <c r="B71" s="63">
        <v>10</v>
      </c>
      <c r="C71" s="67">
        <v>0.21370967741935484</v>
      </c>
      <c r="D71" s="67">
        <v>0.13578869047619047</v>
      </c>
      <c r="E71" s="67">
        <v>5.3385416666666664E-2</v>
      </c>
      <c r="F71" s="67">
        <v>2.7901785714285715E-3</v>
      </c>
      <c r="G71" s="67">
        <v>0.65</v>
      </c>
      <c r="H71" s="67">
        <v>5.0000000000000001E-3</v>
      </c>
      <c r="I71" s="63">
        <v>2.8333333333333335</v>
      </c>
      <c r="J71"/>
      <c r="K71"/>
    </row>
    <row r="72" spans="1:11">
      <c r="A72" s="66" t="s">
        <v>103</v>
      </c>
      <c r="B72" s="63">
        <v>4.3381535038932144</v>
      </c>
      <c r="C72" s="67">
        <v>0.30379746835443039</v>
      </c>
      <c r="D72" s="67">
        <v>0.18776671408250356</v>
      </c>
      <c r="E72" s="67">
        <v>3.9422881528144688E-2</v>
      </c>
      <c r="F72" s="67">
        <v>1.1583011583011582E-2</v>
      </c>
      <c r="G72" s="67">
        <v>0.65</v>
      </c>
      <c r="H72" s="67">
        <v>5.0000000000000001E-3</v>
      </c>
      <c r="I72" s="63">
        <v>3</v>
      </c>
      <c r="J72"/>
      <c r="K72"/>
    </row>
    <row r="73" spans="1:11">
      <c r="A73" s="66" t="s">
        <v>113</v>
      </c>
      <c r="B73" s="63">
        <v>3.2846715328467155</v>
      </c>
      <c r="C73" s="67">
        <v>0.23853211009174313</v>
      </c>
      <c r="D73" s="67">
        <v>7.4581430745814303E-2</v>
      </c>
      <c r="E73" s="67">
        <v>1.4350945857795172E-2</v>
      </c>
      <c r="F73" s="67">
        <v>1.1524244400956729E-2</v>
      </c>
      <c r="G73" s="67">
        <v>0.65</v>
      </c>
      <c r="H73" s="67">
        <v>5.0000000000000001E-3</v>
      </c>
      <c r="I73" s="63">
        <v>3</v>
      </c>
      <c r="J73"/>
      <c r="K73"/>
    </row>
    <row r="74" spans="1:11">
      <c r="A74" s="66" t="s">
        <v>124</v>
      </c>
      <c r="B74" s="63">
        <v>0.52631578947368418</v>
      </c>
      <c r="C74" s="67">
        <v>0.17134831460674158</v>
      </c>
      <c r="D74" s="67">
        <v>0.2314499659632403</v>
      </c>
      <c r="E74" s="67">
        <v>5.8770138416156116E-2</v>
      </c>
      <c r="F74" s="67">
        <v>5.6727932834127522E-3</v>
      </c>
      <c r="G74" s="67">
        <v>0.65</v>
      </c>
      <c r="H74" s="67">
        <v>5.0000000000000001E-3</v>
      </c>
      <c r="I74" s="63">
        <v>2.8333333333333335</v>
      </c>
      <c r="J74"/>
      <c r="K74"/>
    </row>
    <row r="75" spans="1:11">
      <c r="A75" s="66" t="s">
        <v>130</v>
      </c>
      <c r="B75" s="63">
        <v>2.0295202952029521</v>
      </c>
      <c r="C75" s="67">
        <v>0.125</v>
      </c>
      <c r="D75" s="67">
        <v>3.4834324553950725E-2</v>
      </c>
      <c r="E75" s="67">
        <v>1.4443500424808835E-2</v>
      </c>
      <c r="F75" s="67">
        <v>1.8691588785046728E-2</v>
      </c>
      <c r="G75" s="67">
        <v>0.55000000000000004</v>
      </c>
      <c r="H75" s="67">
        <v>5.0000000000000001E-3</v>
      </c>
      <c r="I75" s="63">
        <v>3</v>
      </c>
      <c r="J75"/>
      <c r="K75"/>
    </row>
    <row r="76" spans="1:11">
      <c r="A76" s="66" t="s">
        <v>134</v>
      </c>
      <c r="B76" s="63">
        <v>0.16155088852988692</v>
      </c>
      <c r="C76" s="67">
        <v>0.83333333333333337</v>
      </c>
      <c r="D76" s="67">
        <v>2.092511013215859E-2</v>
      </c>
      <c r="E76" s="67">
        <v>4.9559471365638763E-2</v>
      </c>
      <c r="F76" s="67">
        <v>8.8105726872246704E-3</v>
      </c>
      <c r="G76" s="67">
        <v>0.55000000000000004</v>
      </c>
      <c r="H76" s="67">
        <v>5.0000000000000001E-3</v>
      </c>
      <c r="I76" s="63">
        <v>2.8333333333333335</v>
      </c>
      <c r="J76"/>
      <c r="K76"/>
    </row>
    <row r="77" spans="1:11">
      <c r="A77" s="66" t="s">
        <v>142</v>
      </c>
      <c r="B77" s="63">
        <v>1.3157894736842104</v>
      </c>
      <c r="C77" s="67">
        <v>0.30421686746987953</v>
      </c>
      <c r="D77" s="67">
        <v>0.19612338474364319</v>
      </c>
      <c r="E77" s="67">
        <v>5.7732388495206337E-2</v>
      </c>
      <c r="F77" s="67">
        <v>8.3368070029178828E-3</v>
      </c>
      <c r="G77" s="67">
        <v>0.65</v>
      </c>
      <c r="H77" s="67">
        <v>5.0000000000000001E-3</v>
      </c>
      <c r="I77" s="63">
        <v>3</v>
      </c>
      <c r="J77"/>
      <c r="K77"/>
    </row>
    <row r="78" spans="1:11">
      <c r="A78" s="66" t="s">
        <v>145</v>
      </c>
      <c r="B78" s="63">
        <v>7.4001947419668941</v>
      </c>
      <c r="C78" s="67">
        <v>0.18478260869565216</v>
      </c>
      <c r="D78" s="67">
        <v>0.14036003130707017</v>
      </c>
      <c r="E78" s="67">
        <v>6.757109313853378E-2</v>
      </c>
      <c r="F78" s="67">
        <v>7.5658752935037826E-3</v>
      </c>
      <c r="G78" s="67">
        <v>0.65</v>
      </c>
      <c r="H78" s="67">
        <v>5.0000000000000001E-3</v>
      </c>
      <c r="I78" s="63">
        <v>3</v>
      </c>
      <c r="J78"/>
      <c r="K78"/>
    </row>
    <row r="79" spans="1:11">
      <c r="A79" s="66" t="s">
        <v>147</v>
      </c>
      <c r="B79" s="63">
        <v>0.52301255230125521</v>
      </c>
      <c r="C79" s="67">
        <v>0.39832869080779942</v>
      </c>
      <c r="D79" s="67">
        <v>0.15109398651438008</v>
      </c>
      <c r="E79" s="67">
        <v>5.5180955002064123E-2</v>
      </c>
      <c r="F79" s="67">
        <v>9.2197605614421363E-3</v>
      </c>
      <c r="G79" s="67">
        <v>0.65</v>
      </c>
      <c r="H79" s="67">
        <v>5.0000000000000001E-3</v>
      </c>
      <c r="I79" s="63">
        <v>3</v>
      </c>
      <c r="J79"/>
      <c r="K79"/>
    </row>
    <row r="80" spans="1:11">
      <c r="A80" s="66" t="s">
        <v>149</v>
      </c>
      <c r="B80" s="63">
        <v>2.9673590504451042</v>
      </c>
      <c r="C80" s="67">
        <v>0</v>
      </c>
      <c r="D80" s="67">
        <v>8.0291970802919707E-2</v>
      </c>
      <c r="E80" s="67">
        <v>4.3795620437956206E-2</v>
      </c>
      <c r="F80" s="67">
        <v>2.9197080291970802E-2</v>
      </c>
      <c r="G80" s="67">
        <v>0.55000000000000004</v>
      </c>
      <c r="H80" s="67">
        <v>5.0000000000000001E-3</v>
      </c>
      <c r="I80" s="63">
        <v>2.8333333333333335</v>
      </c>
      <c r="J80"/>
      <c r="K80"/>
    </row>
    <row r="81" spans="1:11">
      <c r="A81" s="66" t="s">
        <v>151</v>
      </c>
      <c r="B81" s="63">
        <v>0.67796610169491522</v>
      </c>
      <c r="C81" s="67">
        <v>2.3809523809523808E-2</v>
      </c>
      <c r="D81" s="67">
        <v>3.2693223297889221E-2</v>
      </c>
      <c r="E81" s="67">
        <v>9.6810030153943825E-3</v>
      </c>
      <c r="F81" s="67">
        <v>4.126329154102523E-3</v>
      </c>
      <c r="G81" s="67">
        <v>0.65</v>
      </c>
      <c r="H81" s="67">
        <v>5.0000000000000001E-3</v>
      </c>
      <c r="I81" s="63">
        <v>3</v>
      </c>
      <c r="J81"/>
      <c r="K81"/>
    </row>
    <row r="82" spans="1:11">
      <c r="A82" s="66" t="s">
        <v>153</v>
      </c>
      <c r="B82" s="63">
        <v>0.99009900990099009</v>
      </c>
      <c r="C82" s="67">
        <v>0.40206185567010311</v>
      </c>
      <c r="D82" s="67">
        <v>6.2351072279586972E-2</v>
      </c>
      <c r="E82" s="67">
        <v>2.3828435266084195E-2</v>
      </c>
      <c r="F82" s="67">
        <v>7.3471008737092929E-3</v>
      </c>
      <c r="G82" s="67">
        <v>0.65</v>
      </c>
      <c r="H82" s="67">
        <v>5.0000000000000001E-3</v>
      </c>
      <c r="I82" s="63">
        <v>3</v>
      </c>
      <c r="J82"/>
      <c r="K82"/>
    </row>
    <row r="83" spans="1:11">
      <c r="A83" s="66" t="s">
        <v>155</v>
      </c>
      <c r="B83" s="63">
        <v>0</v>
      </c>
      <c r="C83" s="67">
        <v>0.28985507246376813</v>
      </c>
      <c r="D83" s="67">
        <v>0.16916299559471365</v>
      </c>
      <c r="E83" s="67">
        <v>6.7841409691629953E-2</v>
      </c>
      <c r="F83" s="67">
        <v>1.8502202643171806E-2</v>
      </c>
      <c r="G83" s="67">
        <v>0.55000000000000004</v>
      </c>
      <c r="H83" s="67">
        <v>5.0000000000000001E-3</v>
      </c>
      <c r="I83" s="63">
        <v>3</v>
      </c>
      <c r="J83"/>
      <c r="K83"/>
    </row>
    <row r="84" spans="1:11">
      <c r="A84" s="66" t="s">
        <v>158</v>
      </c>
      <c r="B84" s="63">
        <v>2.0683453237410072</v>
      </c>
      <c r="C84" s="67">
        <v>0</v>
      </c>
      <c r="D84" s="67">
        <v>0</v>
      </c>
      <c r="E84" s="67">
        <v>7.3619631901840496E-2</v>
      </c>
      <c r="F84" s="67">
        <v>1.8404907975460124E-2</v>
      </c>
      <c r="G84" s="67">
        <v>0.55000000000000004</v>
      </c>
      <c r="H84" s="67">
        <v>5.0000000000000001E-3</v>
      </c>
      <c r="I84" s="63">
        <v>2.8333333333333335</v>
      </c>
      <c r="J84"/>
      <c r="K84"/>
    </row>
    <row r="85" spans="1:11">
      <c r="A85" s="66" t="s">
        <v>162</v>
      </c>
      <c r="B85" s="63">
        <v>7.2796934865900385</v>
      </c>
      <c r="C85" s="67">
        <v>0.39455782312925169</v>
      </c>
      <c r="D85" s="67">
        <v>0.13791461672750358</v>
      </c>
      <c r="E85" s="67">
        <v>4.0152356768766863E-2</v>
      </c>
      <c r="F85" s="67">
        <v>8.7287732106014915E-3</v>
      </c>
      <c r="G85" s="67">
        <v>0.55000000000000004</v>
      </c>
      <c r="H85" s="67">
        <v>5.0000000000000001E-3</v>
      </c>
      <c r="I85" s="63">
        <v>3</v>
      </c>
      <c r="J85"/>
      <c r="K85"/>
    </row>
    <row r="86" spans="1:11">
      <c r="A86" s="66" t="s">
        <v>170</v>
      </c>
      <c r="B86" s="63">
        <v>0.79207920792079212</v>
      </c>
      <c r="C86" s="67">
        <v>7.1856287425149698E-2</v>
      </c>
      <c r="D86" s="67">
        <v>0.19241088539670373</v>
      </c>
      <c r="E86" s="67">
        <v>3.9287083173629743E-2</v>
      </c>
      <c r="F86" s="67">
        <v>3.641241855116903E-3</v>
      </c>
      <c r="G86" s="67">
        <v>0.65</v>
      </c>
      <c r="H86" s="67">
        <v>5.0000000000000001E-3</v>
      </c>
      <c r="I86" s="63">
        <v>3</v>
      </c>
      <c r="J86"/>
      <c r="K86"/>
    </row>
    <row r="87" spans="1:11">
      <c r="A87" s="66" t="s">
        <v>175</v>
      </c>
      <c r="B87" s="63">
        <v>0.23752969121140144</v>
      </c>
      <c r="C87" s="67">
        <v>0.20646766169154229</v>
      </c>
      <c r="D87" s="67">
        <v>0.2399447949526814</v>
      </c>
      <c r="E87" s="67">
        <v>5.1853312302839114E-2</v>
      </c>
      <c r="F87" s="67">
        <v>8.0835962145110411E-3</v>
      </c>
      <c r="G87" s="67">
        <v>0.65</v>
      </c>
      <c r="H87" s="67">
        <v>5.0000000000000001E-3</v>
      </c>
      <c r="I87" s="63">
        <v>3</v>
      </c>
      <c r="J87"/>
      <c r="K87"/>
    </row>
    <row r="88" spans="1:11">
      <c r="A88" s="66" t="s">
        <v>179</v>
      </c>
      <c r="B88" s="63">
        <v>1.0669253152279341</v>
      </c>
      <c r="C88" s="67">
        <v>3.7037037037037035E-2</v>
      </c>
      <c r="D88" s="67">
        <v>0.12964213369345037</v>
      </c>
      <c r="E88" s="67">
        <v>3.916272788656313E-2</v>
      </c>
      <c r="F88" s="67">
        <v>1.012829169480081E-2</v>
      </c>
      <c r="G88" s="67">
        <v>0.65</v>
      </c>
      <c r="H88" s="67">
        <v>5.0000000000000001E-3</v>
      </c>
      <c r="I88" s="63">
        <v>3.1666666666666665</v>
      </c>
      <c r="J88"/>
      <c r="K88"/>
    </row>
    <row r="89" spans="1:11">
      <c r="A89" s="66" t="s">
        <v>182</v>
      </c>
      <c r="B89" s="63">
        <v>0.11600928074245939</v>
      </c>
      <c r="C89" s="67">
        <v>0.22959183673469388</v>
      </c>
      <c r="D89" s="67">
        <v>0.17659095559648047</v>
      </c>
      <c r="E89" s="67">
        <v>3.662778800900348E-2</v>
      </c>
      <c r="F89" s="67">
        <v>3.5809289952936363E-3</v>
      </c>
      <c r="G89" s="67">
        <v>0.65</v>
      </c>
      <c r="H89" s="67">
        <v>5.0000000000000001E-3</v>
      </c>
      <c r="I89" s="63">
        <v>3</v>
      </c>
      <c r="J89"/>
      <c r="K89"/>
    </row>
    <row r="90" spans="1:11">
      <c r="A90" s="66" t="s">
        <v>184</v>
      </c>
      <c r="B90" s="63">
        <v>2.0134228187919461</v>
      </c>
      <c r="C90" s="67">
        <v>0.28882833787465939</v>
      </c>
      <c r="D90" s="67">
        <v>0.22103313438979214</v>
      </c>
      <c r="E90" s="67">
        <v>4.8981271866639225E-2</v>
      </c>
      <c r="F90" s="67">
        <v>4.9392879193249639E-3</v>
      </c>
      <c r="G90" s="67">
        <v>0.65</v>
      </c>
      <c r="H90" s="67">
        <v>5.0000000000000001E-3</v>
      </c>
      <c r="I90" s="63">
        <v>3</v>
      </c>
      <c r="J90"/>
      <c r="K90"/>
    </row>
    <row r="91" spans="1:11">
      <c r="A91" s="66" t="s">
        <v>192</v>
      </c>
      <c r="B91" s="63">
        <v>3.322259136212625</v>
      </c>
      <c r="C91" s="67">
        <v>0.2857142857142857</v>
      </c>
      <c r="D91" s="67">
        <v>6.8817204301075269E-2</v>
      </c>
      <c r="E91" s="67">
        <v>0.13763440860215054</v>
      </c>
      <c r="F91" s="67">
        <v>1.5053763440860216E-2</v>
      </c>
      <c r="G91" s="67">
        <v>0.55000000000000004</v>
      </c>
      <c r="H91" s="67">
        <v>5.0000000000000001E-3</v>
      </c>
      <c r="I91" s="63">
        <v>3</v>
      </c>
      <c r="J91"/>
      <c r="K91"/>
    </row>
    <row r="92" spans="1:11">
      <c r="A92" s="66" t="s">
        <v>201</v>
      </c>
      <c r="B92" s="63">
        <v>6.0975609756097562</v>
      </c>
      <c r="C92" s="67">
        <v>0</v>
      </c>
      <c r="D92" s="67">
        <v>0.20930232558139536</v>
      </c>
      <c r="E92" s="67">
        <v>0.27906976744186046</v>
      </c>
      <c r="F92" s="67">
        <v>6.9767441860465115E-2</v>
      </c>
      <c r="G92" s="67">
        <v>0.55000000000000004</v>
      </c>
      <c r="H92" s="67">
        <v>5.0000000000000001E-3</v>
      </c>
      <c r="I92" s="63">
        <v>3</v>
      </c>
      <c r="J92"/>
      <c r="K92"/>
    </row>
    <row r="93" spans="1:11">
      <c r="A93" s="66" t="s">
        <v>210</v>
      </c>
      <c r="B93" s="63">
        <v>0.30927835051546393</v>
      </c>
      <c r="C93" s="67">
        <v>0.10948905109489052</v>
      </c>
      <c r="D93" s="67">
        <v>0.10998439937597504</v>
      </c>
      <c r="E93" s="67">
        <v>3.5101404056162244E-2</v>
      </c>
      <c r="F93" s="67">
        <v>7.0202808112324495E-3</v>
      </c>
      <c r="G93" s="67">
        <v>0.55000000000000004</v>
      </c>
      <c r="H93" s="67">
        <v>5.0000000000000001E-3</v>
      </c>
      <c r="I93" s="63">
        <v>3</v>
      </c>
      <c r="J93"/>
      <c r="K93"/>
    </row>
    <row r="94" spans="1:11">
      <c r="A94" s="66" t="s">
        <v>214</v>
      </c>
      <c r="B94" s="63">
        <v>0.62353858144972718</v>
      </c>
      <c r="C94" s="67">
        <v>0</v>
      </c>
      <c r="D94" s="67">
        <v>0</v>
      </c>
      <c r="E94" s="67">
        <v>0.38554216867469882</v>
      </c>
      <c r="F94" s="67">
        <v>2.4096385542168676E-2</v>
      </c>
      <c r="G94" s="67">
        <v>0.55000000000000004</v>
      </c>
      <c r="H94" s="67">
        <v>5.0000000000000001E-3</v>
      </c>
      <c r="I94" s="63">
        <v>3</v>
      </c>
      <c r="J94"/>
      <c r="K94"/>
    </row>
    <row r="95" spans="1:11">
      <c r="A95" s="62" t="s">
        <v>219</v>
      </c>
      <c r="B95" s="63">
        <v>161.3777132132094</v>
      </c>
      <c r="C95" s="67">
        <v>29.460063517022533</v>
      </c>
      <c r="D95" s="67">
        <v>19.439200664975445</v>
      </c>
      <c r="E95" s="67">
        <v>5.7038554766532563</v>
      </c>
      <c r="F95" s="67">
        <v>0.69493360049955044</v>
      </c>
      <c r="G95" s="67">
        <v>46.749999999999929</v>
      </c>
      <c r="H95" s="67">
        <v>0.43000000000000027</v>
      </c>
      <c r="I95" s="63">
        <v>256.5</v>
      </c>
      <c r="J95"/>
      <c r="K95"/>
    </row>
    <row r="96" spans="1:11">
      <c r="I96"/>
      <c r="J96"/>
      <c r="K96"/>
    </row>
    <row r="97" spans="9:11">
      <c r="I97"/>
      <c r="J97"/>
      <c r="K97"/>
    </row>
    <row r="98" spans="9:11">
      <c r="I98"/>
      <c r="J98"/>
      <c r="K98"/>
    </row>
    <row r="99" spans="9:11">
      <c r="I99"/>
      <c r="J99"/>
      <c r="K99"/>
    </row>
    <row r="100" spans="9:11">
      <c r="I100"/>
      <c r="J100"/>
      <c r="K100"/>
    </row>
    <row r="101" spans="9:11">
      <c r="I101"/>
      <c r="J101"/>
      <c r="K101"/>
    </row>
    <row r="102" spans="9:11">
      <c r="I102"/>
      <c r="J102"/>
      <c r="K102"/>
    </row>
    <row r="103" spans="9:11">
      <c r="I103"/>
      <c r="J103"/>
      <c r="K103"/>
    </row>
    <row r="104" spans="9:11">
      <c r="I104"/>
      <c r="J104"/>
      <c r="K104"/>
    </row>
    <row r="105" spans="9:11">
      <c r="I105"/>
      <c r="J105"/>
      <c r="K105"/>
    </row>
    <row r="106" spans="9:11">
      <c r="I106"/>
      <c r="J106"/>
      <c r="K106"/>
    </row>
    <row r="107" spans="9:11">
      <c r="I107"/>
      <c r="J107"/>
      <c r="K107"/>
    </row>
    <row r="108" spans="9:11">
      <c r="I108"/>
      <c r="J108"/>
      <c r="K108"/>
    </row>
    <row r="109" spans="9:11">
      <c r="I109"/>
      <c r="J109"/>
      <c r="K109"/>
    </row>
    <row r="110" spans="9:11">
      <c r="I110"/>
      <c r="J110"/>
      <c r="K110"/>
    </row>
    <row r="111" spans="9:11">
      <c r="I111"/>
      <c r="J111"/>
      <c r="K111"/>
    </row>
    <row r="112" spans="9:11">
      <c r="I112"/>
      <c r="J112"/>
      <c r="K112"/>
    </row>
    <row r="113" spans="9:11">
      <c r="I113"/>
      <c r="J113"/>
      <c r="K113"/>
    </row>
    <row r="114" spans="9:11">
      <c r="I114"/>
      <c r="J114"/>
      <c r="K114"/>
    </row>
    <row r="115" spans="9:11">
      <c r="I115"/>
      <c r="J115"/>
      <c r="K115"/>
    </row>
    <row r="116" spans="9:11">
      <c r="I116"/>
      <c r="J116"/>
      <c r="K116"/>
    </row>
    <row r="117" spans="9:11">
      <c r="I117"/>
      <c r="J117"/>
      <c r="K117"/>
    </row>
    <row r="118" spans="9:11">
      <c r="I118"/>
      <c r="J118"/>
      <c r="K118"/>
    </row>
    <row r="119" spans="9:11">
      <c r="I119"/>
      <c r="J119"/>
      <c r="K119"/>
    </row>
    <row r="120" spans="9:11">
      <c r="I120"/>
      <c r="J120"/>
      <c r="K120"/>
    </row>
    <row r="121" spans="9:11">
      <c r="I121"/>
      <c r="J121"/>
      <c r="K121"/>
    </row>
    <row r="122" spans="9:11">
      <c r="I122"/>
      <c r="J122"/>
      <c r="K122"/>
    </row>
    <row r="123" spans="9:11">
      <c r="I123"/>
      <c r="J123"/>
      <c r="K123"/>
    </row>
    <row r="124" spans="9:11">
      <c r="I124"/>
      <c r="J124"/>
      <c r="K124"/>
    </row>
    <row r="125" spans="9:11">
      <c r="I125"/>
      <c r="J125"/>
      <c r="K125"/>
    </row>
    <row r="126" spans="9:11">
      <c r="I126"/>
      <c r="J126"/>
      <c r="K126"/>
    </row>
    <row r="127" spans="9:11">
      <c r="I127"/>
      <c r="J127"/>
      <c r="K127"/>
    </row>
    <row r="128" spans="9:11">
      <c r="I128"/>
      <c r="J128"/>
      <c r="K128"/>
    </row>
    <row r="129" spans="9:11">
      <c r="I129"/>
      <c r="J129"/>
      <c r="K129"/>
    </row>
    <row r="130" spans="9:11">
      <c r="I130"/>
      <c r="J130"/>
      <c r="K130"/>
    </row>
    <row r="131" spans="9:11">
      <c r="I131"/>
      <c r="J131"/>
      <c r="K131"/>
    </row>
    <row r="132" spans="9:11">
      <c r="I132"/>
      <c r="J132"/>
      <c r="K132"/>
    </row>
    <row r="133" spans="9:11">
      <c r="I133"/>
      <c r="J133"/>
      <c r="K133"/>
    </row>
    <row r="134" spans="9:11">
      <c r="I134"/>
      <c r="J134"/>
      <c r="K134"/>
    </row>
    <row r="135" spans="9:11">
      <c r="I135"/>
      <c r="J135"/>
      <c r="K135"/>
    </row>
    <row r="136" spans="9:11">
      <c r="I136"/>
      <c r="J136"/>
      <c r="K136"/>
    </row>
    <row r="137" spans="9:11">
      <c r="I137"/>
      <c r="J137"/>
      <c r="K137"/>
    </row>
    <row r="138" spans="9:11">
      <c r="I138"/>
      <c r="J138"/>
      <c r="K138"/>
    </row>
    <row r="139" spans="9:11">
      <c r="I139"/>
      <c r="J139"/>
      <c r="K139"/>
    </row>
    <row r="140" spans="9:11">
      <c r="I140"/>
      <c r="J140"/>
      <c r="K140"/>
    </row>
    <row r="141" spans="9:11">
      <c r="I141"/>
      <c r="J141"/>
      <c r="K141"/>
    </row>
    <row r="142" spans="9:11">
      <c r="I142"/>
      <c r="J142"/>
      <c r="K142"/>
    </row>
    <row r="143" spans="9:11">
      <c r="I143"/>
      <c r="J143"/>
      <c r="K143"/>
    </row>
    <row r="144" spans="9:11">
      <c r="I144"/>
      <c r="J144"/>
      <c r="K144"/>
    </row>
    <row r="145" spans="9:11">
      <c r="I145"/>
      <c r="J145"/>
      <c r="K145"/>
    </row>
    <row r="146" spans="9:11">
      <c r="I146"/>
      <c r="J146"/>
      <c r="K146"/>
    </row>
    <row r="147" spans="9:11">
      <c r="I147"/>
      <c r="J147"/>
      <c r="K147"/>
    </row>
    <row r="148" spans="9:11">
      <c r="I148"/>
      <c r="J148"/>
      <c r="K148"/>
    </row>
    <row r="149" spans="9:11">
      <c r="I149"/>
      <c r="J149"/>
      <c r="K149"/>
    </row>
    <row r="150" spans="9:11">
      <c r="I150"/>
      <c r="J150"/>
      <c r="K150"/>
    </row>
    <row r="151" spans="9:11">
      <c r="I151"/>
      <c r="J151"/>
      <c r="K151"/>
    </row>
    <row r="152" spans="9:11">
      <c r="I152"/>
      <c r="J152"/>
      <c r="K152"/>
    </row>
    <row r="153" spans="9:11">
      <c r="I153"/>
      <c r="J153"/>
      <c r="K153"/>
    </row>
    <row r="154" spans="9:11">
      <c r="I154"/>
      <c r="J154"/>
      <c r="K154"/>
    </row>
    <row r="155" spans="9:11">
      <c r="I155"/>
      <c r="J155"/>
      <c r="K155"/>
    </row>
    <row r="156" spans="9:11">
      <c r="I156"/>
      <c r="J156"/>
      <c r="K156"/>
    </row>
    <row r="157" spans="9:11">
      <c r="I157"/>
      <c r="J157"/>
      <c r="K157"/>
    </row>
    <row r="158" spans="9:11">
      <c r="I158"/>
      <c r="J158"/>
      <c r="K158"/>
    </row>
    <row r="159" spans="9:11">
      <c r="I159"/>
      <c r="J159"/>
      <c r="K159"/>
    </row>
    <row r="160" spans="9:11">
      <c r="I160"/>
      <c r="J160"/>
      <c r="K160"/>
    </row>
    <row r="161" spans="9:11">
      <c r="I161"/>
      <c r="J161"/>
      <c r="K161"/>
    </row>
    <row r="162" spans="9:11">
      <c r="I162"/>
      <c r="J162"/>
      <c r="K162"/>
    </row>
    <row r="163" spans="9:11">
      <c r="I163"/>
      <c r="J163"/>
      <c r="K163"/>
    </row>
    <row r="164" spans="9:11">
      <c r="I164"/>
      <c r="J164"/>
      <c r="K164"/>
    </row>
    <row r="165" spans="9:11">
      <c r="I165"/>
      <c r="J165"/>
      <c r="K165"/>
    </row>
    <row r="166" spans="9:11">
      <c r="I166"/>
      <c r="J166"/>
      <c r="K166"/>
    </row>
    <row r="167" spans="9:11">
      <c r="I167"/>
      <c r="J167"/>
      <c r="K167"/>
    </row>
    <row r="168" spans="9:11">
      <c r="I168"/>
      <c r="J168"/>
      <c r="K168"/>
    </row>
    <row r="169" spans="9:11">
      <c r="I169"/>
      <c r="J169"/>
      <c r="K169"/>
    </row>
    <row r="170" spans="9:11">
      <c r="I170"/>
      <c r="J170"/>
      <c r="K170"/>
    </row>
    <row r="171" spans="9:11">
      <c r="I171"/>
      <c r="J171"/>
      <c r="K171"/>
    </row>
    <row r="172" spans="9:11">
      <c r="I172"/>
      <c r="J172"/>
      <c r="K172"/>
    </row>
    <row r="173" spans="9:11">
      <c r="I173"/>
      <c r="J173"/>
      <c r="K173"/>
    </row>
    <row r="174" spans="9:11">
      <c r="I174"/>
      <c r="J174"/>
      <c r="K174"/>
    </row>
    <row r="175" spans="9:11">
      <c r="I175"/>
      <c r="J175"/>
      <c r="K175"/>
    </row>
    <row r="176" spans="9:11">
      <c r="I176"/>
      <c r="J176"/>
      <c r="K176"/>
    </row>
    <row r="177" spans="9:9">
      <c r="I177"/>
    </row>
    <row r="178" spans="9:9">
      <c r="I178"/>
    </row>
    <row r="179" spans="9:9">
      <c r="I179"/>
    </row>
    <row r="180" spans="9:9">
      <c r="I180"/>
    </row>
    <row r="181" spans="9:9">
      <c r="I18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abSelected="1" workbookViewId="0">
      <selection activeCell="F4" sqref="F4"/>
    </sheetView>
  </sheetViews>
  <sheetFormatPr defaultRowHeight="15"/>
  <cols>
    <col min="1" max="13" width="20.140625" customWidth="1"/>
  </cols>
  <sheetData>
    <row r="1" spans="1:13" ht="18">
      <c r="A1" s="94" t="s">
        <v>236</v>
      </c>
      <c r="B1" s="95" t="s">
        <v>18</v>
      </c>
      <c r="C1" s="96" t="s">
        <v>19</v>
      </c>
      <c r="D1" s="97" t="s">
        <v>237</v>
      </c>
      <c r="E1" s="98"/>
      <c r="F1" s="99"/>
      <c r="G1" s="100" t="s">
        <v>238</v>
      </c>
      <c r="H1" s="101" t="s">
        <v>239</v>
      </c>
      <c r="I1" s="102" t="s">
        <v>10</v>
      </c>
      <c r="J1" s="103" t="s">
        <v>240</v>
      </c>
      <c r="K1" s="104" t="s">
        <v>241</v>
      </c>
      <c r="L1" s="105" t="s">
        <v>14</v>
      </c>
      <c r="M1" s="106" t="s">
        <v>240</v>
      </c>
    </row>
    <row r="2" spans="1:13" ht="25.5">
      <c r="A2" s="107"/>
      <c r="B2" s="108"/>
      <c r="C2" s="109"/>
      <c r="D2" s="110" t="s">
        <v>242</v>
      </c>
      <c r="E2" s="111" t="s">
        <v>243</v>
      </c>
      <c r="F2" s="112" t="s">
        <v>244</v>
      </c>
      <c r="G2" s="113"/>
      <c r="H2" s="114"/>
      <c r="I2" s="115"/>
      <c r="J2" s="116"/>
      <c r="K2" s="117"/>
      <c r="L2" s="118"/>
      <c r="M2" s="119"/>
    </row>
    <row r="3" spans="1:13">
      <c r="A3" s="120"/>
      <c r="B3" s="121"/>
      <c r="C3" s="122"/>
      <c r="D3" s="120"/>
      <c r="E3" s="121"/>
      <c r="F3" s="122"/>
      <c r="G3" s="120" t="s">
        <v>245</v>
      </c>
      <c r="H3" s="122" t="s">
        <v>246</v>
      </c>
      <c r="I3" s="120" t="s">
        <v>247</v>
      </c>
      <c r="J3" s="122"/>
      <c r="K3" s="120"/>
      <c r="L3" s="121"/>
      <c r="M3" s="122"/>
    </row>
    <row r="4" spans="1:13" ht="126" customHeight="1">
      <c r="A4" s="123" t="s">
        <v>248</v>
      </c>
      <c r="B4" s="124" t="s">
        <v>73</v>
      </c>
      <c r="C4" s="142">
        <v>27</v>
      </c>
      <c r="D4" s="125" t="s">
        <v>249</v>
      </c>
      <c r="E4" s="126" t="s">
        <v>250</v>
      </c>
      <c r="F4" s="127" t="s">
        <v>251</v>
      </c>
      <c r="G4" s="128" t="s">
        <v>252</v>
      </c>
      <c r="H4" s="129" t="s">
        <v>253</v>
      </c>
      <c r="I4" s="128" t="s">
        <v>254</v>
      </c>
      <c r="J4" s="129" t="s">
        <v>255</v>
      </c>
      <c r="K4" s="128">
        <v>16.45</v>
      </c>
      <c r="L4" s="130" t="s">
        <v>256</v>
      </c>
      <c r="M4" s="129" t="s">
        <v>257</v>
      </c>
    </row>
    <row r="5" spans="1:13" ht="76.5">
      <c r="A5" s="131"/>
      <c r="B5" s="132" t="s">
        <v>86</v>
      </c>
      <c r="C5" s="143">
        <v>26</v>
      </c>
      <c r="D5" s="133" t="s">
        <v>258</v>
      </c>
      <c r="E5" s="134" t="s">
        <v>259</v>
      </c>
      <c r="F5" s="135" t="s">
        <v>260</v>
      </c>
      <c r="G5" s="128"/>
      <c r="H5" s="129"/>
      <c r="I5" s="128"/>
      <c r="J5" s="129"/>
      <c r="K5" s="128"/>
      <c r="L5" s="130"/>
      <c r="M5" s="129"/>
    </row>
    <row r="6" spans="1:13" ht="76.5">
      <c r="A6" s="131"/>
      <c r="B6" s="124" t="s">
        <v>81</v>
      </c>
      <c r="C6" s="142">
        <v>30</v>
      </c>
      <c r="D6" s="136" t="s">
        <v>261</v>
      </c>
      <c r="E6" s="126" t="s">
        <v>262</v>
      </c>
      <c r="F6" s="137" t="s">
        <v>263</v>
      </c>
      <c r="G6" s="128"/>
      <c r="H6" s="129"/>
      <c r="I6" s="128"/>
      <c r="J6" s="129"/>
      <c r="K6" s="128"/>
      <c r="L6" s="130"/>
      <c r="M6" s="129"/>
    </row>
    <row r="7" spans="1:13" ht="77.25" thickBot="1">
      <c r="A7" s="138"/>
      <c r="B7" s="124" t="s">
        <v>165</v>
      </c>
      <c r="C7" s="142">
        <v>3</v>
      </c>
      <c r="D7" s="136" t="s">
        <v>264</v>
      </c>
      <c r="E7" s="126" t="s">
        <v>265</v>
      </c>
      <c r="F7" s="137" t="s">
        <v>266</v>
      </c>
      <c r="G7" s="139"/>
      <c r="H7" s="140"/>
      <c r="I7" s="139"/>
      <c r="J7" s="140"/>
      <c r="K7" s="139"/>
      <c r="L7" s="141"/>
      <c r="M7" s="140"/>
    </row>
  </sheetData>
  <mergeCells count="19">
    <mergeCell ref="K4:K7"/>
    <mergeCell ref="L4:L7"/>
    <mergeCell ref="M4:M7"/>
    <mergeCell ref="I1:I2"/>
    <mergeCell ref="J1:J2"/>
    <mergeCell ref="K1:K2"/>
    <mergeCell ref="L1:L2"/>
    <mergeCell ref="M1:M2"/>
    <mergeCell ref="A4:A7"/>
    <mergeCell ref="G4:G7"/>
    <mergeCell ref="H4:H7"/>
    <mergeCell ref="I4:I7"/>
    <mergeCell ref="J4:J7"/>
    <mergeCell ref="A1:A2"/>
    <mergeCell ref="B1:B2"/>
    <mergeCell ref="C1:C2"/>
    <mergeCell ref="D1:F1"/>
    <mergeCell ref="G1:G2"/>
    <mergeCell ref="H1: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Flooding</vt:lpstr>
      <vt:lpstr>Pivot Flooding</vt:lpstr>
      <vt:lpstr>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2020-06-17T08:57:37Z</dcterms:created>
  <dcterms:modified xsi:type="dcterms:W3CDTF">2020-06-25T20:42:40Z</dcterms:modified>
</cp:coreProperties>
</file>