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28.xml"/>
  <Override ContentType="application/vnd.openxmlformats-officedocument.spreadsheetml.worksheet+xml" PartName="/xl/worksheets/sheet23.xml"/>
  <Override ContentType="application/vnd.openxmlformats-officedocument.spreadsheetml.worksheet+xml" PartName="/xl/worksheets/sheet10.xml"/>
  <Override ContentType="application/vnd.openxmlformats-officedocument.spreadsheetml.worksheet+xml" PartName="/xl/worksheets/sheet15.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29.xml"/>
  <Override ContentType="application/vnd.openxmlformats-officedocument.spreadsheetml.worksheet+xml" PartName="/xl/worksheets/sheet20.xml"/>
  <Override ContentType="application/vnd.openxmlformats-officedocument.spreadsheetml.worksheet+xml" PartName="/xl/worksheets/sheet1.xml"/>
  <Override ContentType="application/vnd.openxmlformats-officedocument.spreadsheetml.worksheet+xml" PartName="/xl/worksheets/sheet24.xml"/>
  <Override ContentType="application/vnd.openxmlformats-officedocument.spreadsheetml.worksheet+xml" PartName="/xl/worksheets/sheet9.xml"/>
  <Override ContentType="application/vnd.openxmlformats-officedocument.spreadsheetml.worksheet+xml" PartName="/xl/worksheets/sheet4.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25.xml"/>
  <Override ContentType="application/vnd.openxmlformats-officedocument.spreadsheetml.worksheet+xml" PartName="/xl/worksheets/sheet8.xml"/>
  <Override ContentType="application/vnd.openxmlformats-officedocument.spreadsheetml.worksheet+xml" PartName="/xl/worksheets/sheet21.xml"/>
  <Override ContentType="application/vnd.openxmlformats-officedocument.spreadsheetml.worksheet+xml" PartName="/xl/worksheets/sheet30.xml"/>
  <Override ContentType="application/vnd.openxmlformats-officedocument.spreadsheetml.worksheet+xml" PartName="/xl/worksheets/sheet27.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8.xml"/>
  <Override ContentType="application/vnd.openxmlformats-officedocument.spreadsheetml.worksheet+xml" PartName="/xl/worksheets/sheet26.xml"/>
  <Override ContentType="application/vnd.openxmlformats-officedocument.spreadsheetml.worksheet+xml" PartName="/xl/worksheets/sheet31.xml"/>
  <Override ContentType="application/vnd.openxmlformats-officedocument.spreadsheetml.worksheet+xml" PartName="/xl/worksheets/sheet3.xml"/>
  <Override ContentType="application/vnd.openxmlformats-officedocument.spreadsheetml.worksheet+xml" PartName="/xl/worksheets/sheet22.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26.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25.xml"/>
  <Override ContentType="application/vnd.openxmlformats-officedocument.drawing+xml" PartName="/xl/drawings/drawing30.xml"/>
  <Override ContentType="application/vnd.openxmlformats-officedocument.drawing+xml" PartName="/xl/drawings/drawing21.xml"/>
  <Override ContentType="application/vnd.openxmlformats-officedocument.drawing+xml" PartName="/xl/drawings/drawing27.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31.xml"/>
  <Override ContentType="application/vnd.openxmlformats-officedocument.drawing+xml" PartName="/xl/drawings/drawing22.xml"/>
  <Override ContentType="application/vnd.openxmlformats-officedocument.drawing+xml" PartName="/xl/drawings/drawing10.xml"/>
  <Override ContentType="application/vnd.openxmlformats-officedocument.drawing+xml" PartName="/xl/drawings/drawing28.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23.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19.xml"/>
  <Override ContentType="application/vnd.openxmlformats-officedocument.drawing+xml" PartName="/xl/drawings/drawing5.xml"/>
  <Override ContentType="application/vnd.openxmlformats-officedocument.drawing+xml" PartName="/xl/drawings/drawing29.xml"/>
  <Override ContentType="application/vnd.openxmlformats-officedocument.drawing+xml" PartName="/xl/drawings/drawing24.xml"/>
  <Override ContentType="application/vnd.openxmlformats-officedocument.drawing+xml" PartName="/xl/drawings/drawing11.xml"/>
  <Override ContentType="application/vnd.openxmlformats-officedocument.drawing+xml" PartName="/xl/drawings/drawing20.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IP 2020" sheetId="1" r:id="rId4"/>
    <sheet state="visible" name="AIP 2020 (2)" sheetId="2" r:id="rId5"/>
    <sheet state="visible" name="AIP 2020 (3)" sheetId="3" r:id="rId6"/>
    <sheet state="visible" name="AIP Final Jan 8 2020" sheetId="4" r:id="rId7"/>
    <sheet state="visible" name="AIP Supp May 5Final" sheetId="5" r:id="rId8"/>
    <sheet state="visible" name="AIP Supp May 52 (2)Final" sheetId="6" r:id="rId9"/>
    <sheet state="visible" name="AIP Supp May 52" sheetId="7" r:id="rId10"/>
    <sheet state="visible" name="AIP Supp May 5 (4)" sheetId="8" r:id="rId11"/>
    <sheet state="visible" name="AIP Supp May 5 (2)" sheetId="9" r:id="rId12"/>
    <sheet state="visible" name="AIP Supp May 5 (3)" sheetId="10" r:id="rId13"/>
    <sheet state="visible" name="20%AIP" sheetId="11" r:id="rId14"/>
    <sheet state="visible" name="AIP Form5 Excise Tax" sheetId="12" r:id="rId15"/>
    <sheet state="visible" name="AIP Supp Excise Tax" sheetId="13" r:id="rId16"/>
    <sheet state="visible" name="AIP Form5" sheetId="14" r:id="rId17"/>
    <sheet state="visible" name="AIP Form5 (3)" sheetId="15" r:id="rId18"/>
    <sheet state="visible" name="GAD2020PB" sheetId="16" r:id="rId19"/>
    <sheet state="visible" name="GAD2020PB (2)" sheetId="17" r:id="rId20"/>
    <sheet state="visible" name="LCPC2020" sheetId="18" r:id="rId21"/>
    <sheet state="visible" name="LCPC Jan8" sheetId="19" r:id="rId22"/>
    <sheet state="visible" name="SC PWD" sheetId="20" r:id="rId23"/>
    <sheet state="visible" name="SC PWD (2)" sheetId="21" r:id="rId24"/>
    <sheet state="visible" name="LDRRMO2020" sheetId="22" r:id="rId25"/>
    <sheet state="visible" name="LDRRMO2020 (2)" sheetId="23" r:id="rId26"/>
    <sheet state="visible" name="LCCAP 2020" sheetId="24" r:id="rId27"/>
    <sheet state="visible" name="POP2020" sheetId="25" r:id="rId28"/>
    <sheet state="visible" name="CombatAIDS2020" sheetId="26" r:id="rId29"/>
    <sheet state="visible" name="LNAP2020" sheetId="27" r:id="rId30"/>
    <sheet state="visible" name="ILLEGALDRUGS" sheetId="28" r:id="rId31"/>
    <sheet state="visible" name="GAD2020FORPPDO" sheetId="29" r:id="rId32"/>
    <sheet state="visible" name="GAD2020FORPPDO (2)" sheetId="30" r:id="rId33"/>
    <sheet state="visible" name="CULTURAL PLAN" sheetId="31" r:id="rId34"/>
  </sheets>
  <definedNames/>
  <calcPr/>
  <extLst>
    <ext uri="GoogleSheetsCustomDataVersion1">
      <go:sheetsCustomData xmlns:go="http://customooxmlschemas.google.com/" r:id="rId35" roundtripDataSignature="AMtx7mjQwEr4H25sSmiIjUcvm4PreC6ZBQ=="/>
    </ext>
  </extLst>
</workbook>
</file>

<file path=xl/sharedStrings.xml><?xml version="1.0" encoding="utf-8"?>
<sst xmlns="http://schemas.openxmlformats.org/spreadsheetml/2006/main" count="14047" uniqueCount="1386">
  <si>
    <t>CY 2019 Annual Investment Program (AIP)</t>
  </si>
  <si>
    <t>By Program/Project/Activity by Sector</t>
  </si>
  <si>
    <t>City of Cauayan, Isabela</t>
  </si>
  <si>
    <t>Annex E</t>
  </si>
  <si>
    <t>AIP Reference Code</t>
  </si>
  <si>
    <t>Program/Project/Activity</t>
  </si>
  <si>
    <t>Implementing Office/ Department</t>
  </si>
  <si>
    <t>Schedule of Implementation</t>
  </si>
  <si>
    <t>Expected Outputs</t>
  </si>
  <si>
    <t>Funding Source</t>
  </si>
  <si>
    <t>Amount (In Pesos)</t>
  </si>
  <si>
    <r>
      <rPr>
        <rFont val="Arial Narrow"/>
        <b/>
        <color theme="1"/>
        <sz val="9.0"/>
      </rPr>
      <t xml:space="preserve">Amount of Climate Change PPAs             </t>
    </r>
    <r>
      <rPr>
        <rFont val="Arial Narrow"/>
        <b val="0"/>
        <color theme="1"/>
        <sz val="9.0"/>
      </rPr>
      <t>(in pesos)</t>
    </r>
  </si>
  <si>
    <t>Start Date</t>
  </si>
  <si>
    <t>Completion Date</t>
  </si>
  <si>
    <t>Personal Services (PS)</t>
  </si>
  <si>
    <t>Maintenance and Other Operating Expenses (MOOE)</t>
  </si>
  <si>
    <t>Capital Outlay (CO)</t>
  </si>
  <si>
    <t>Total (8+9+10)</t>
  </si>
  <si>
    <t>Climate Change Adaptation</t>
  </si>
  <si>
    <t>Climate Change Mitigation</t>
  </si>
  <si>
    <t>CC      Typology Code</t>
  </si>
  <si>
    <t>(1)</t>
  </si>
  <si>
    <t>(2)</t>
  </si>
  <si>
    <t>(3)</t>
  </si>
  <si>
    <t>(4)</t>
  </si>
  <si>
    <t>(5)</t>
  </si>
  <si>
    <t>(6)</t>
  </si>
  <si>
    <t>(7)</t>
  </si>
  <si>
    <t>(8)</t>
  </si>
  <si>
    <t>(9)</t>
  </si>
  <si>
    <t>(10)</t>
  </si>
  <si>
    <t>(11)</t>
  </si>
  <si>
    <t>(12)</t>
  </si>
  <si>
    <t>(13)</t>
  </si>
  <si>
    <t>(14)</t>
  </si>
  <si>
    <t>General Services (1000)</t>
  </si>
  <si>
    <t>1000-01</t>
  </si>
  <si>
    <t>Executive Services</t>
  </si>
  <si>
    <t>Mayor's Office</t>
  </si>
  <si>
    <t>Jan</t>
  </si>
  <si>
    <t>Dec.</t>
  </si>
  <si>
    <t>GF</t>
  </si>
  <si>
    <t>1000-02</t>
  </si>
  <si>
    <t>Nutrition</t>
  </si>
  <si>
    <t>1000-03</t>
  </si>
  <si>
    <t>Population</t>
  </si>
  <si>
    <t>1000-04</t>
  </si>
  <si>
    <t>CTC</t>
  </si>
  <si>
    <t>1000-05</t>
  </si>
  <si>
    <t>BJMP</t>
  </si>
  <si>
    <t>1000-06</t>
  </si>
  <si>
    <t>CMAU</t>
  </si>
  <si>
    <t>SPA</t>
  </si>
  <si>
    <t>1000-07</t>
  </si>
  <si>
    <t>Legislative Services</t>
  </si>
  <si>
    <t>SP</t>
  </si>
  <si>
    <t>1000-08</t>
  </si>
  <si>
    <t>Planning &amp; Development</t>
  </si>
  <si>
    <t>CPDC</t>
  </si>
  <si>
    <t>1000-09</t>
  </si>
  <si>
    <t>Budget Services</t>
  </si>
  <si>
    <t>Budget</t>
  </si>
  <si>
    <t>1000-10</t>
  </si>
  <si>
    <t>Treasury Services</t>
  </si>
  <si>
    <t>Treasury</t>
  </si>
  <si>
    <t>1000-11</t>
  </si>
  <si>
    <t>Accounting</t>
  </si>
  <si>
    <t>1000-12</t>
  </si>
  <si>
    <t>Administrative</t>
  </si>
  <si>
    <t>City Admin</t>
  </si>
  <si>
    <t>1000-13</t>
  </si>
  <si>
    <t>Civil Registry</t>
  </si>
  <si>
    <t>LCR</t>
  </si>
  <si>
    <t>1000-14</t>
  </si>
  <si>
    <t>Assessment of RPT</t>
  </si>
  <si>
    <t>Assessor</t>
  </si>
  <si>
    <t>1000-15</t>
  </si>
  <si>
    <t>General Services</t>
  </si>
  <si>
    <t>GSO</t>
  </si>
  <si>
    <t>1000-16</t>
  </si>
  <si>
    <t>Personnel Services</t>
  </si>
  <si>
    <t>HRMO</t>
  </si>
  <si>
    <t>1000-17</t>
  </si>
  <si>
    <t>Legal Services</t>
  </si>
  <si>
    <t>Legal</t>
  </si>
  <si>
    <t>1000-18</t>
  </si>
  <si>
    <t>Building Services</t>
  </si>
  <si>
    <t>Architect</t>
  </si>
  <si>
    <t>1000-19</t>
  </si>
  <si>
    <t>Information Services</t>
  </si>
  <si>
    <t>Information</t>
  </si>
  <si>
    <t>1000-20</t>
  </si>
  <si>
    <t>Business Permit &amp; Licensing Office</t>
  </si>
  <si>
    <t>BPLO</t>
  </si>
  <si>
    <t>Page 1 of 10</t>
  </si>
  <si>
    <r>
      <rPr>
        <rFont val="Arial Narrow"/>
        <b/>
        <color theme="1"/>
        <sz val="9.0"/>
      </rPr>
      <t xml:space="preserve">Amount of Climate Change PPAs             </t>
    </r>
    <r>
      <rPr>
        <rFont val="Arial Narrow"/>
        <b val="0"/>
        <color theme="1"/>
        <sz val="9.0"/>
      </rPr>
      <t>(in pesos)</t>
    </r>
  </si>
  <si>
    <t>1000-21</t>
  </si>
  <si>
    <t>City Urban Poor Affair</t>
  </si>
  <si>
    <t>CUPAO</t>
  </si>
  <si>
    <t>1000-22</t>
  </si>
  <si>
    <t>Health Services</t>
  </si>
  <si>
    <t>CHO 1</t>
  </si>
  <si>
    <t>1000-23</t>
  </si>
  <si>
    <t>CHO 2</t>
  </si>
  <si>
    <t>1000-24</t>
  </si>
  <si>
    <t>Social Welfare Services</t>
  </si>
  <si>
    <t>CSWDO</t>
  </si>
  <si>
    <t>1000-25</t>
  </si>
  <si>
    <t>Agricultural Services</t>
  </si>
  <si>
    <t>CAO</t>
  </si>
  <si>
    <t>1000-26</t>
  </si>
  <si>
    <t>Engineering Services</t>
  </si>
  <si>
    <t>CEO</t>
  </si>
  <si>
    <t>1000-27</t>
  </si>
  <si>
    <t>Environmental Services</t>
  </si>
  <si>
    <t>CENRO</t>
  </si>
  <si>
    <t>1000-28</t>
  </si>
  <si>
    <t>Cooperative Services</t>
  </si>
  <si>
    <t>Coop</t>
  </si>
  <si>
    <t>1000-29</t>
  </si>
  <si>
    <t>Veterinary Services</t>
  </si>
  <si>
    <t>Vet</t>
  </si>
  <si>
    <t>1000-30</t>
  </si>
  <si>
    <t>CDRRMO</t>
  </si>
  <si>
    <t>CDR</t>
  </si>
  <si>
    <t>1000-31</t>
  </si>
  <si>
    <t>City Tourism Office</t>
  </si>
  <si>
    <t>Tourism</t>
  </si>
  <si>
    <t>LEIPO</t>
  </si>
  <si>
    <t>Sub Total</t>
  </si>
  <si>
    <t>Social Services (3000)</t>
  </si>
  <si>
    <t>3000-01</t>
  </si>
  <si>
    <t>Installation of Street Lights along poblacion</t>
  </si>
  <si>
    <t>CPDO/OCE</t>
  </si>
  <si>
    <t>Street Lights Installed</t>
  </si>
  <si>
    <t>20% DF</t>
  </si>
  <si>
    <t>3000-02</t>
  </si>
  <si>
    <t>Construction of Apartment Type Niches at City Cemetery in Brgy. San Francisco</t>
  </si>
  <si>
    <t>OCE/CPDO</t>
  </si>
  <si>
    <t>Apartment Type Niches and Bone Chamber Constructed</t>
  </si>
  <si>
    <t>3000-03</t>
  </si>
  <si>
    <t>Provision of Support Fund for Barangay Projects</t>
  </si>
  <si>
    <t>MO/CPDO/OCE</t>
  </si>
  <si>
    <t>Provided Support Fund for Barangay Projects</t>
  </si>
  <si>
    <t>Page 2 of 10</t>
  </si>
  <si>
    <r>
      <rPr>
        <rFont val="Arial Narrow"/>
        <b/>
        <color theme="1"/>
        <sz val="9.0"/>
      </rPr>
      <t xml:space="preserve">Amount of Climate Change PPAs             </t>
    </r>
    <r>
      <rPr>
        <rFont val="Arial Narrow"/>
        <b val="0"/>
        <color theme="1"/>
        <sz val="9.0"/>
      </rPr>
      <t>(in pesos)</t>
    </r>
  </si>
  <si>
    <t>3000-04</t>
  </si>
  <si>
    <t>Educational Program</t>
  </si>
  <si>
    <t>MO/CIO</t>
  </si>
  <si>
    <t>Scholarship granted to 800 students with good academic performance</t>
  </si>
  <si>
    <t>GAD</t>
  </si>
  <si>
    <t>3000-05</t>
  </si>
  <si>
    <t>Purchase of School Furniture, Fixture and Equipment</t>
  </si>
  <si>
    <t>OCE/CPDO/GFPS</t>
  </si>
  <si>
    <t>Purchased School Furniture, Fixture and Equipment</t>
  </si>
  <si>
    <t>3000-06</t>
  </si>
  <si>
    <t>Cauayan City Participatory Budgeting</t>
  </si>
  <si>
    <t>MO/CPDO</t>
  </si>
  <si>
    <t>Cauayan City Participatory Budgeting(Localize BuB)</t>
  </si>
  <si>
    <t>3000-07</t>
  </si>
  <si>
    <t>Medical Assitance Program</t>
  </si>
  <si>
    <t>MO/CHO</t>
  </si>
  <si>
    <t>Provided Medical assistance to poor families</t>
  </si>
  <si>
    <t>3000-08</t>
  </si>
  <si>
    <t>Provision of Philhealth and BRO cards to indigents</t>
  </si>
  <si>
    <t>MO/CSWDO</t>
  </si>
  <si>
    <t>Philhealth  and BRO cards provided to indigents</t>
  </si>
  <si>
    <t>3000-09</t>
  </si>
  <si>
    <t>Provision of Financial assistance to poor families</t>
  </si>
  <si>
    <t>Provided financial assistance to poor families</t>
  </si>
  <si>
    <t>3000-10</t>
  </si>
  <si>
    <t>Construction of nDay Care Center @ Pinoma and San Francisco</t>
  </si>
  <si>
    <t>Day Care Center @ Pinoma and San Francisco constructed</t>
  </si>
  <si>
    <t>3000-11</t>
  </si>
  <si>
    <t>Installation of Deep and Shallow Well Pumps (Level 1)</t>
  </si>
  <si>
    <t>CPDO</t>
  </si>
  <si>
    <t>Deep and Shallow Well Pumps installed</t>
  </si>
  <si>
    <t>3000-12</t>
  </si>
  <si>
    <t>Barangay Dianao Water Supply System (Level 2)</t>
  </si>
  <si>
    <t>Level 2 WS System Constructed</t>
  </si>
  <si>
    <t>3000-13</t>
  </si>
  <si>
    <t>Purchase of water sealed toilet bowl for various barangays</t>
  </si>
  <si>
    <t>GSO/CPD</t>
  </si>
  <si>
    <t>3000-14</t>
  </si>
  <si>
    <t>Prevention of STI/HIV/AIDS</t>
  </si>
  <si>
    <t>CHO/GFPS</t>
  </si>
  <si>
    <t>Provision of proper information dissemination regarding STI/HIV/AIDS</t>
  </si>
  <si>
    <t>3000-15</t>
  </si>
  <si>
    <t>VAW C Desk Operationalization</t>
  </si>
  <si>
    <t>MO/GFPS</t>
  </si>
  <si>
    <t>VAW C Desk operationalized in 65 Barangays</t>
  </si>
  <si>
    <t>3000-16</t>
  </si>
  <si>
    <t xml:space="preserve">Localize SDG's </t>
  </si>
  <si>
    <t>Implemented SDG's in the local economic development programs</t>
  </si>
  <si>
    <t>3000-17</t>
  </si>
  <si>
    <t>Promotion of Responsible Parenting and Family Planning</t>
  </si>
  <si>
    <t>MO/CPDO/PO/CSWDO</t>
  </si>
  <si>
    <t>Responsible parenting and family planning conducted</t>
  </si>
  <si>
    <t>3000-18</t>
  </si>
  <si>
    <t>Promotion of Adolescent and Youth Health and Development</t>
  </si>
  <si>
    <t>MO/CPDO/PO/CHO</t>
  </si>
  <si>
    <t>Adolescent and youth health and development conducted</t>
  </si>
  <si>
    <t>3000-19</t>
  </si>
  <si>
    <t>Conduct of Special Program for Employment of Students</t>
  </si>
  <si>
    <t>MO/CPDO/GFPS</t>
  </si>
  <si>
    <t>SPES Program conducted</t>
  </si>
  <si>
    <t>Page 3 of 10</t>
  </si>
  <si>
    <r>
      <rPr>
        <rFont val="Arial Narrow"/>
        <b/>
        <color theme="1"/>
        <sz val="9.0"/>
      </rPr>
      <t xml:space="preserve">Amount of Climate Change PPAs             </t>
    </r>
    <r>
      <rPr>
        <rFont val="Arial Narrow"/>
        <b val="0"/>
        <color theme="1"/>
        <sz val="9.0"/>
      </rPr>
      <t>(in pesos)</t>
    </r>
  </si>
  <si>
    <t>3000-20</t>
  </si>
  <si>
    <t>Parent-Teen Trail/Talk in all Public/Private Secondary Schools</t>
  </si>
  <si>
    <t>MO/POP/CHO/CSWDO</t>
  </si>
  <si>
    <t>Increased awareness of teens in public/private secondary schools</t>
  </si>
  <si>
    <t>3000-21</t>
  </si>
  <si>
    <t>Conduct Women's Month Celebration</t>
  </si>
  <si>
    <t>GFPS</t>
  </si>
  <si>
    <t>Conducted Women's Month Celebration</t>
  </si>
  <si>
    <t>3000-22</t>
  </si>
  <si>
    <t>Conduct Wealth on Waste</t>
  </si>
  <si>
    <t>MO/GFPS/CSWDO</t>
  </si>
  <si>
    <t>Conducted Wealth on Waste</t>
  </si>
  <si>
    <t>3000-23</t>
  </si>
  <si>
    <t>Adopt a Barangay Project</t>
  </si>
  <si>
    <t>CNO/GFPS</t>
  </si>
  <si>
    <t>Implemented Adopt a Barangay</t>
  </si>
  <si>
    <t>3000-24</t>
  </si>
  <si>
    <t>Conduct GAD Database Institutionalization</t>
  </si>
  <si>
    <t>GFPS/TWG</t>
  </si>
  <si>
    <t>GAD Database institutionalized</t>
  </si>
  <si>
    <t>3000-25</t>
  </si>
  <si>
    <t xml:space="preserve">Conduct of Gender Responsive Training </t>
  </si>
  <si>
    <t>3000-26</t>
  </si>
  <si>
    <t>Monitoring and Evaluation of GAD PPA's at CGU and Barangays</t>
  </si>
  <si>
    <t>Monitored and Evaluated of GAD PPA's at CGU and Barangays</t>
  </si>
  <si>
    <t>3000-27</t>
  </si>
  <si>
    <t>Conduct of World's Aids Day Celebration</t>
  </si>
  <si>
    <t>Conducted World Aids Day Celebration</t>
  </si>
  <si>
    <t>3000-28</t>
  </si>
  <si>
    <t>Conduct Quarterly meeting of ExeComm</t>
  </si>
  <si>
    <t>Conducted ExeComm Meetings</t>
  </si>
  <si>
    <t>3000-29</t>
  </si>
  <si>
    <t>Conducted TWG Meetings</t>
  </si>
  <si>
    <t>GAD Sub Total</t>
  </si>
  <si>
    <t>page 4 of 10</t>
  </si>
  <si>
    <r>
      <rPr>
        <rFont val="Arial Narrow"/>
        <b/>
        <color theme="1"/>
        <sz val="9.0"/>
      </rPr>
      <t xml:space="preserve">Amount of Climate Change PPAs             </t>
    </r>
    <r>
      <rPr>
        <rFont val="Arial Narrow"/>
        <b val="0"/>
        <color theme="1"/>
        <sz val="9.0"/>
      </rPr>
      <t>(in pesos)</t>
    </r>
  </si>
  <si>
    <t>3000-30</t>
  </si>
  <si>
    <t>Educational Assistance to Children</t>
  </si>
  <si>
    <t>MO/CCPC/CSWD</t>
  </si>
  <si>
    <t>Educational Assistance to Children provided</t>
  </si>
  <si>
    <t>LCPC</t>
  </si>
  <si>
    <t>3000-31</t>
  </si>
  <si>
    <t>Provision of Children's Playground in the 65 Barangays (Phase 1)</t>
  </si>
  <si>
    <t>CCPC/CSWD/CPDO/OCE</t>
  </si>
  <si>
    <t>Constructed Childrens Playground in the 65 Barangays</t>
  </si>
  <si>
    <t>3000-32</t>
  </si>
  <si>
    <t>Installation of Potable Water Supply System Level II at Barangay Villa Flor</t>
  </si>
  <si>
    <t>Installed Potable Water Supply System Level II at Barangay Villa Flor</t>
  </si>
  <si>
    <t>LCPC Sub Total</t>
  </si>
  <si>
    <t>3000-33</t>
  </si>
  <si>
    <t>Persons with Disability</t>
  </si>
  <si>
    <t>PDAO</t>
  </si>
  <si>
    <t>PPAs for PWD Implemented</t>
  </si>
  <si>
    <t>PWD</t>
  </si>
  <si>
    <t>3000-34</t>
  </si>
  <si>
    <t>Senior Citizen</t>
  </si>
  <si>
    <t>SCO</t>
  </si>
  <si>
    <t>PPAs for Senior CitizensImplemented</t>
  </si>
  <si>
    <t>SC</t>
  </si>
  <si>
    <t>SC/PWD Sub Total</t>
  </si>
  <si>
    <t>page 5 of 10</t>
  </si>
  <si>
    <r>
      <rPr>
        <rFont val="Arial Narrow"/>
        <b/>
        <color theme="1"/>
        <sz val="9.0"/>
      </rPr>
      <t xml:space="preserve">Amount of Climate Change PPAs             </t>
    </r>
    <r>
      <rPr>
        <rFont val="Arial Narrow"/>
        <b val="0"/>
        <color theme="1"/>
        <sz val="9.0"/>
      </rPr>
      <t>(in pesos)</t>
    </r>
  </si>
  <si>
    <t>3000-35</t>
  </si>
  <si>
    <t>QUICK RESPONSE FUND</t>
  </si>
  <si>
    <t>MO/CDRRMO</t>
  </si>
  <si>
    <t>DRRM Prevention and Mitigation</t>
  </si>
  <si>
    <t>3000-36</t>
  </si>
  <si>
    <t>Tree Planting Program</t>
  </si>
  <si>
    <t>MO/DA/CDRRM</t>
  </si>
  <si>
    <t>Fruit bearing trees are planted to selected public and private Elementary and High Schools</t>
  </si>
  <si>
    <t>LDRRMF</t>
  </si>
  <si>
    <t>A314-09</t>
  </si>
  <si>
    <t>3000-37</t>
  </si>
  <si>
    <t>Accidental Death,Disablement, Dismemberment Insurance</t>
  </si>
  <si>
    <t>Accidental Death, Disablement, Dismemberment Insurance are enrolled to all responders.</t>
  </si>
  <si>
    <t>A411-07</t>
  </si>
  <si>
    <t>3000-38</t>
  </si>
  <si>
    <t>Infrastructure Audit</t>
  </si>
  <si>
    <t>CDRRMO/OCE/ CPDO</t>
  </si>
  <si>
    <t>All critical public and private infrastructure audited</t>
  </si>
  <si>
    <t>A422-03</t>
  </si>
  <si>
    <t>3000-39</t>
  </si>
  <si>
    <t>Bank Protection of creeks and waterways along Christine Village, Villarta St. and District 3</t>
  </si>
  <si>
    <t>Constructed and rehabilitated of Bank protection of creeks and waterways along Christine Village, Villarta and District 3</t>
  </si>
  <si>
    <t>A214-01</t>
  </si>
  <si>
    <t>3000-40</t>
  </si>
  <si>
    <t>Fuel for DRRM activities</t>
  </si>
  <si>
    <t>A424-02</t>
  </si>
  <si>
    <t>3000-41</t>
  </si>
  <si>
    <t>Repair and maintenance of DRRM vehicles, office and equipment</t>
  </si>
  <si>
    <t>CPDO/CDRRMO</t>
  </si>
  <si>
    <t>DRRM vehicles, office equipment repaired</t>
  </si>
  <si>
    <t>A424-13</t>
  </si>
  <si>
    <t>3000-42</t>
  </si>
  <si>
    <t>Construction of Quick Response Base in Poblacion</t>
  </si>
  <si>
    <t>OCE/CDRRMO</t>
  </si>
  <si>
    <t>Constructed QRB in Poblacion</t>
  </si>
  <si>
    <t>A224-02</t>
  </si>
  <si>
    <t>3000-43</t>
  </si>
  <si>
    <t>Construction of Evacuation Center in Carabatan Grande</t>
  </si>
  <si>
    <t>Constructed of Evacuation Center in Carabatan Grande</t>
  </si>
  <si>
    <t>3000-44</t>
  </si>
  <si>
    <t>Purchase of Drilling Machine</t>
  </si>
  <si>
    <t>Drilling machine purchased</t>
  </si>
  <si>
    <t>DRRM Preparedness</t>
  </si>
  <si>
    <t>3000-45</t>
  </si>
  <si>
    <t>Information Education and Communication Campaign</t>
  </si>
  <si>
    <t>Jan.</t>
  </si>
  <si>
    <t>IEC materials on DRR/CCA posters, flyers, informative stickers and other signages produce and disseminate</t>
  </si>
  <si>
    <t>A-711-04</t>
  </si>
  <si>
    <t>3000-46</t>
  </si>
  <si>
    <t>Establishment of GIS Center Phase 2</t>
  </si>
  <si>
    <t>MO/CDRRMO/CPDO</t>
  </si>
  <si>
    <t>Established and procured GIS software</t>
  </si>
  <si>
    <t>A-413-04</t>
  </si>
  <si>
    <t>page 6 of 10</t>
  </si>
  <si>
    <r>
      <rPr>
        <rFont val="Arial Narrow"/>
        <b/>
        <color theme="1"/>
        <sz val="9.0"/>
      </rPr>
      <t xml:space="preserve">Amount of Climate Change PPAs             </t>
    </r>
    <r>
      <rPr>
        <rFont val="Arial Narrow"/>
        <b val="0"/>
        <color theme="1"/>
        <sz val="9.0"/>
      </rPr>
      <t>(in pesos)</t>
    </r>
  </si>
  <si>
    <t>3000-47</t>
  </si>
  <si>
    <t>Disaster Risk Reduction and Management/Climate Change Adaptation Training Workshop and other related project</t>
  </si>
  <si>
    <t>Members of the CCDRRM Council attended the DRR/CCA related training workshop</t>
  </si>
  <si>
    <t>A413-04</t>
  </si>
  <si>
    <t>3000-48</t>
  </si>
  <si>
    <t>City Disaster Risk Reduction and Management Council Quarterly meeting</t>
  </si>
  <si>
    <t>Regular CDRRM Council quarterly meeting  conducted</t>
  </si>
  <si>
    <t>A423-01</t>
  </si>
  <si>
    <t>page 7 of 10</t>
  </si>
  <si>
    <r>
      <rPr>
        <rFont val="Arial Narrow"/>
        <b/>
        <color theme="1"/>
        <sz val="9.0"/>
      </rPr>
      <t xml:space="preserve">Amount of Climate Change PPAs             </t>
    </r>
    <r>
      <rPr>
        <rFont val="Arial Narrow"/>
        <b val="0"/>
        <color theme="1"/>
        <sz val="9.0"/>
      </rPr>
      <t>(in pesos)</t>
    </r>
  </si>
  <si>
    <t>Response</t>
  </si>
  <si>
    <t>3000-49</t>
  </si>
  <si>
    <t>Food and non-food/Rescue and non-rescue</t>
  </si>
  <si>
    <t>Provided Ample supplies for the Team to be deployed during disaster and other programs and projects similar to nature and considered necessary.</t>
  </si>
  <si>
    <t>3000-50</t>
  </si>
  <si>
    <t>Rehabilitation and Recovery</t>
  </si>
  <si>
    <t xml:space="preserve">Constructed Rehabilitation  of damaged infrastructure facilities and evacuation center. Conduct of trainings for social preparation of host communities and those that will be relocated.Other programs and projects similar to nature and considered necessary. </t>
  </si>
  <si>
    <t>Procurement of Equipment for DRRM Activities</t>
  </si>
  <si>
    <t>3000-51</t>
  </si>
  <si>
    <t>A. Administration and Training activities</t>
  </si>
  <si>
    <t>3000-52</t>
  </si>
  <si>
    <t>B. Operation and Warning activities</t>
  </si>
  <si>
    <t>3000-53</t>
  </si>
  <si>
    <t>C. Command Center activities</t>
  </si>
  <si>
    <t>DRRM Fund Sub-total</t>
  </si>
  <si>
    <t>page 8 of 10</t>
  </si>
  <si>
    <r>
      <rPr>
        <rFont val="Arial Narrow"/>
        <b/>
        <color theme="1"/>
        <sz val="9.0"/>
      </rPr>
      <t xml:space="preserve">Amount of Climate Change PPAs             </t>
    </r>
    <r>
      <rPr>
        <rFont val="Arial Narrow"/>
        <b val="0"/>
        <color theme="1"/>
        <sz val="9.0"/>
      </rPr>
      <t>(in pesos)</t>
    </r>
  </si>
  <si>
    <t>Economic Services (8000)</t>
  </si>
  <si>
    <t>8000-01</t>
  </si>
  <si>
    <t>Road Concreting Project: Lump Sum Debt Repayment (LBP Term Loan 6, 8 and 10)</t>
  </si>
  <si>
    <t>CTO</t>
  </si>
  <si>
    <t xml:space="preserve">Continuing LBP Loan Repayment implemented </t>
  </si>
  <si>
    <t>8000-02</t>
  </si>
  <si>
    <t>Sports Complext: Lump Sum Debt Repayment (LBP Term Loan 11)</t>
  </si>
  <si>
    <t>8000-03</t>
  </si>
  <si>
    <t>Road Concreting Project: Lump Sum Debt Repayment (LBP Term Loan 12)</t>
  </si>
  <si>
    <t>8000-04</t>
  </si>
  <si>
    <t>Street Lights: Lump Sum Debt Repayment (LBP Term Loan 13)</t>
  </si>
  <si>
    <t>8000-05</t>
  </si>
  <si>
    <t>Concreting of local Roads @ Villa Flor, San Francisco, Soulmate road, Christine Village access road</t>
  </si>
  <si>
    <t>Local Roads constructed</t>
  </si>
  <si>
    <t>8000-06</t>
  </si>
  <si>
    <t>Construction of Multi Purpose Hall @ Cauayan City PNP (Phase 1)</t>
  </si>
  <si>
    <t>Phase 1 of Multi Purpose Hall constructed</t>
  </si>
  <si>
    <t>8000-07</t>
  </si>
  <si>
    <t>Application of Asphalt overlay and construction of drainage, curb and gutter with sidewalk in Alcabedas St.</t>
  </si>
  <si>
    <t>Asphalt overlay applied, drainage, curb and gutter with sidewalk constructed</t>
  </si>
  <si>
    <t>8000-08</t>
  </si>
  <si>
    <t>Road reblocking, construction of drainage, curb and gutter with sidewalk in Villarta St.</t>
  </si>
  <si>
    <t>Reblocking implemented, drainage, curb and gutter with sidewalk constructed</t>
  </si>
  <si>
    <t>8000-09</t>
  </si>
  <si>
    <t>Construction of 4 units Solar powered greenhouse in Tanap, West Tabacal, Forest Region and Brgy. Gappal</t>
  </si>
  <si>
    <t>AGR</t>
  </si>
  <si>
    <t>Four units solar powered Greenhouses constructed</t>
  </si>
  <si>
    <t>8000-10</t>
  </si>
  <si>
    <t>Land Development for Convention Center Site</t>
  </si>
  <si>
    <t>Land Development completed</t>
  </si>
  <si>
    <t>page 9 of 10</t>
  </si>
  <si>
    <r>
      <rPr>
        <rFont val="Arial Narrow"/>
        <b/>
        <color theme="1"/>
        <sz val="9.0"/>
      </rPr>
      <t xml:space="preserve">Amount of Climate Change PPAs             </t>
    </r>
    <r>
      <rPr>
        <rFont val="Arial Narrow"/>
        <b val="0"/>
        <color theme="1"/>
        <sz val="9.0"/>
      </rPr>
      <t>(in pesos)</t>
    </r>
  </si>
  <si>
    <t>8000-11</t>
  </si>
  <si>
    <t>Farm Mechanization-purchase of Two (2) units Rotavator Tractor</t>
  </si>
  <si>
    <t>AGR/GSO</t>
  </si>
  <si>
    <t>Two (2) units Rotavator Tractor purchased</t>
  </si>
  <si>
    <t>8000-12</t>
  </si>
  <si>
    <t>Construction of Farmer's Multi Purpose Training Center in Brgy. Tagaran</t>
  </si>
  <si>
    <t>FMTC (Phase 1) constructed</t>
  </si>
  <si>
    <t>8000-13</t>
  </si>
  <si>
    <t>Provision of Sound System @ Cauayan City Sports Complex</t>
  </si>
  <si>
    <t>GSO/CEO</t>
  </si>
  <si>
    <t>Sound System Installed</t>
  </si>
  <si>
    <t>8000-14</t>
  </si>
  <si>
    <t>Provision for Support Facilities @ Cauayan City Sports Complex (Phase 1)</t>
  </si>
  <si>
    <t>Support facilities provided</t>
  </si>
  <si>
    <t>Environmental Management</t>
  </si>
  <si>
    <t>9000-01</t>
  </si>
  <si>
    <t>Ornamental Bamboo seedling production (Initial Funding)</t>
  </si>
  <si>
    <t>AGR/CPDO</t>
  </si>
  <si>
    <t>Various species of ornamental bamboo produced</t>
  </si>
  <si>
    <t>9000-02</t>
  </si>
  <si>
    <t>Bamboo Planting along Cagayan River and its tributaries (continuing)</t>
  </si>
  <si>
    <t>Bamboo planted along river and creeks</t>
  </si>
  <si>
    <t>9000-03</t>
  </si>
  <si>
    <t>Funding provision for various PPA's in the attainment of Smart, Green and Livable City (Initial Funding)</t>
  </si>
  <si>
    <t>CMO/CTO/CIO</t>
  </si>
  <si>
    <t>Smart PPA's implemented</t>
  </si>
  <si>
    <t>Priority Development Fund Sub-total</t>
  </si>
  <si>
    <t>TOTAL</t>
  </si>
  <si>
    <t>Prepared by:</t>
  </si>
  <si>
    <t>Recommending Approval:</t>
  </si>
  <si>
    <t>Attested by:</t>
  </si>
  <si>
    <t>OLIVER B. FRANCISCO</t>
  </si>
  <si>
    <t>VIRGILIO L. TRINIDAD, JR.</t>
  </si>
  <si>
    <t>HON. BERNARD FAUSTINO M. DY</t>
  </si>
  <si>
    <t>City Planning &amp; Development Coordinator</t>
  </si>
  <si>
    <t>City Budget Officer</t>
  </si>
  <si>
    <t>City Mayor</t>
  </si>
  <si>
    <t>Date: ___________________</t>
  </si>
  <si>
    <t>page 10 of 10</t>
  </si>
  <si>
    <t>Other Services (9000)</t>
  </si>
  <si>
    <t>CY 2020 Annual Investment Program (AIP)</t>
  </si>
  <si>
    <r>
      <rPr>
        <rFont val="Arial Narrow"/>
        <b/>
        <color theme="1"/>
        <sz val="9.0"/>
      </rPr>
      <t xml:space="preserve">Amount of Climate Change PPAs             </t>
    </r>
    <r>
      <rPr>
        <rFont val="Arial Narrow"/>
        <b val="0"/>
        <color theme="1"/>
        <sz val="9.0"/>
      </rPr>
      <t>(in pesos)</t>
    </r>
  </si>
  <si>
    <t>Page 1 of 9</t>
  </si>
  <si>
    <r>
      <rPr>
        <rFont val="Arial Narrow"/>
        <b/>
        <color theme="1"/>
        <sz val="9.0"/>
      </rPr>
      <t xml:space="preserve">Amount of Climate Change PPAs             </t>
    </r>
    <r>
      <rPr>
        <rFont val="Arial Narrow"/>
        <b val="0"/>
        <color theme="1"/>
        <sz val="9.0"/>
      </rPr>
      <t>(in pesos)</t>
    </r>
  </si>
  <si>
    <t>1000-32</t>
  </si>
  <si>
    <t>City Eco. Inv. Promo. Office</t>
  </si>
  <si>
    <t>Page 2 of 9</t>
  </si>
  <si>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</si>
  <si>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</si>
  <si>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</si>
  <si>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</si>
  <si>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</si>
  <si>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t>page 7 of 9</t>
  </si>
  <si>
    <r>
      <rPr>
        <rFont val="Arial Narrow"/>
        <b/>
        <color theme="1"/>
        <sz val="9.0"/>
      </rPr>
      <t xml:space="preserve">Amount of Climate Change PPAs             </t>
    </r>
    <r>
      <rPr>
        <rFont val="Arial Narrow"/>
        <b val="0"/>
        <color theme="1"/>
        <sz val="9.0"/>
      </rPr>
      <t>(in pesos)</t>
    </r>
  </si>
  <si>
    <t>page 8 of 9</t>
  </si>
  <si>
    <r>
      <rPr>
        <rFont val="Arial Narrow"/>
        <b/>
        <color theme="1"/>
        <sz val="9.0"/>
      </rPr>
      <t xml:space="preserve">Amount of Climate Change PPAs             </t>
    </r>
    <r>
      <rPr>
        <rFont val="Arial Narrow"/>
        <b val="0"/>
        <color theme="1"/>
        <sz val="9.0"/>
      </rPr>
      <t>(in pesos)</t>
    </r>
  </si>
  <si>
    <t>page 9 of 9</t>
  </si>
  <si>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</si>
  <si>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</si>
  <si>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t>Construction of Day Care Center @ Pinoma &amp; San Francisco</t>
  </si>
  <si>
    <t>Installation of Deep and Shallow well Pumps (Level 1) Continuing</t>
  </si>
  <si>
    <r>
      <rPr>
        <rFont val="Arial Narrow"/>
        <b/>
        <color theme="1"/>
        <sz val="9.0"/>
      </rPr>
      <t xml:space="preserve">Amount of Climate Change PPAs             </t>
    </r>
    <r>
      <rPr>
        <rFont val="Arial Narrow"/>
        <b val="0"/>
        <color theme="1"/>
        <sz val="9.0"/>
      </rPr>
      <t>(in pesos)</t>
    </r>
  </si>
  <si>
    <t>Conduct of 18 day Campaign to end VAWC</t>
  </si>
  <si>
    <t>Conducted 18 day Campaign to end VAWC</t>
  </si>
  <si>
    <t>Monitoring of VAW C Desk of Barangays</t>
  </si>
  <si>
    <t>Functionality of VAW C Desk of 65 Barangays monitored</t>
  </si>
  <si>
    <t>Conduct Pre-marriage orientation and counseling (PMOC) Module 1 Training to identified PMOC counselors from different offices/agencies</t>
  </si>
  <si>
    <t>Conduct information drive on Responsible Sexuality and teenage pregnancy in all high schools (8 schools)</t>
  </si>
  <si>
    <t>Page 3 of 9</t>
  </si>
  <si>
    <r>
      <rPr>
        <rFont val="Arial Narrow"/>
        <b/>
        <color theme="1"/>
        <sz val="9.0"/>
      </rPr>
      <t xml:space="preserve">Amount of Climate Change PPAs             </t>
    </r>
    <r>
      <rPr>
        <rFont val="Arial Narrow"/>
        <b val="0"/>
        <color theme="1"/>
        <sz val="9.0"/>
      </rPr>
      <t>(in pesos)</t>
    </r>
  </si>
  <si>
    <t>page 4 of 9</t>
  </si>
  <si>
    <r>
      <rPr>
        <rFont val="Arial Narrow"/>
        <b/>
        <color theme="1"/>
        <sz val="9.0"/>
      </rPr>
      <t xml:space="preserve">Amount of Climate Change PPAs             </t>
    </r>
    <r>
      <rPr>
        <rFont val="Arial Narrow"/>
        <b val="0"/>
        <color theme="1"/>
        <sz val="9.0"/>
      </rPr>
      <t>(in pesos)</t>
    </r>
  </si>
  <si>
    <t>page 5 of 9</t>
  </si>
  <si>
    <r>
      <rPr>
        <rFont val="Arial Narrow"/>
        <b/>
        <color theme="1"/>
        <sz val="9.0"/>
      </rPr>
      <t xml:space="preserve">Amount of Climate Change PPAs             </t>
    </r>
    <r>
      <rPr>
        <rFont val="Arial Narrow"/>
        <b val="0"/>
        <color theme="1"/>
        <sz val="9.0"/>
      </rPr>
      <t>(in pesos)</t>
    </r>
  </si>
  <si>
    <t>page 6 of 9</t>
  </si>
  <si>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</si>
  <si>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</si>
  <si>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</si>
  <si>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t>Purchase of Water Sealed Toilet Bowl for various barangays</t>
  </si>
  <si>
    <t>GSO/CPDO</t>
  </si>
  <si>
    <t>Water sealed toilet bowl purchased</t>
  </si>
  <si>
    <t>9000-04</t>
  </si>
  <si>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</si>
  <si>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</si>
  <si>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</si>
  <si>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</si>
  <si>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t>Establishment of Konsulta MD</t>
  </si>
  <si>
    <t>CCPC/CSWD/CPDO/CICTO</t>
  </si>
  <si>
    <t>Established Konsulta MD to pilot barangay</t>
  </si>
  <si>
    <r>
      <rPr>
        <rFont val="Arial Narrow"/>
        <b/>
        <color theme="1"/>
        <sz val="9.0"/>
      </rPr>
      <t xml:space="preserve">Amount of Climate Change PPAs             </t>
    </r>
    <r>
      <rPr>
        <rFont val="Arial Narrow"/>
        <b val="0"/>
        <color theme="1"/>
        <sz val="9.0"/>
      </rPr>
      <t>(in pesos)</t>
    </r>
  </si>
  <si>
    <t>Review of the Local Code for Children</t>
  </si>
  <si>
    <t>CCPC/CSWD/CPDO</t>
  </si>
  <si>
    <t>Reviewed Local Code for Children</t>
  </si>
  <si>
    <t>Establishment, maintenance and updating of Database on Children</t>
  </si>
  <si>
    <t>Established, maintained and updated Database for children</t>
  </si>
  <si>
    <t>Intervention Program for CICL/of children needing response prevention</t>
  </si>
  <si>
    <t>Conducted Intervention Program for CICL</t>
  </si>
  <si>
    <t>Establishment of Juvenile Justice Welfare Council</t>
  </si>
  <si>
    <t>Established Intensive Juvenile Intervention support center (IJISC)</t>
  </si>
  <si>
    <t>Capability Training for CCPC</t>
  </si>
  <si>
    <t>Capability Training for CCPC conducted</t>
  </si>
  <si>
    <t>Conduct of Regular and Special Meeting for CCPC</t>
  </si>
  <si>
    <t>Regular and Special Meeting conducted</t>
  </si>
  <si>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</si>
  <si>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</si>
  <si>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t>3000-54</t>
  </si>
  <si>
    <r>
      <rPr>
        <rFont val="Arial Narrow"/>
        <b/>
        <color theme="1"/>
        <sz val="9.0"/>
      </rPr>
      <t xml:space="preserve">Amount of Climate Change PPAs             </t>
    </r>
    <r>
      <rPr>
        <rFont val="Arial Narrow"/>
        <b val="0"/>
        <color theme="1"/>
        <sz val="9.0"/>
      </rPr>
      <t>(in pesos)</t>
    </r>
  </si>
  <si>
    <t>3000-55</t>
  </si>
  <si>
    <t>3000-56</t>
  </si>
  <si>
    <t>3000-57</t>
  </si>
  <si>
    <t>Installation of Tower Lights at Sports Complex</t>
  </si>
  <si>
    <t>CPD/CEO</t>
  </si>
  <si>
    <t>Tower Lights Installed @ Sports Complex</t>
  </si>
  <si>
    <t>Installation of Cauldron @ Sports Complex</t>
  </si>
  <si>
    <t>Cauldron installed at Sports Complex</t>
  </si>
  <si>
    <r>
      <rPr>
        <rFont val="Arial Narrow"/>
        <b/>
        <color theme="1"/>
        <sz val="9.0"/>
      </rPr>
      <t xml:space="preserve">Amount of Climate Change PPAs             </t>
    </r>
    <r>
      <rPr>
        <rFont val="Arial Narrow"/>
        <b val="0"/>
        <color theme="1"/>
        <sz val="9.0"/>
      </rPr>
      <t>(in pesos)</t>
    </r>
  </si>
  <si>
    <t>8000-15</t>
  </si>
  <si>
    <r>
      <rPr>
        <rFont val="Arial Narrow"/>
        <b/>
        <color theme="1"/>
        <sz val="9.0"/>
      </rPr>
      <t xml:space="preserve">Amount of Climate Change PPAs             </t>
    </r>
    <r>
      <rPr>
        <rFont val="Arial Narrow"/>
        <b val="0"/>
        <color theme="1"/>
        <sz val="9.0"/>
      </rPr>
      <t>(in pesos)</t>
    </r>
  </si>
  <si>
    <t>CY 2020 Supplemental Annual Investment Program (AIP)</t>
  </si>
  <si>
    <r>
      <rPr>
        <rFont val="Arial Narrow"/>
        <b/>
        <color theme="1"/>
        <sz val="9.0"/>
      </rPr>
      <t xml:space="preserve">Amount of Climate Change PPAs             </t>
    </r>
    <r>
      <rPr>
        <rFont val="Arial Narrow"/>
        <b val="0"/>
        <color theme="1"/>
        <sz val="9.0"/>
      </rPr>
      <t>(in pesos)</t>
    </r>
  </si>
  <si>
    <t>1000-43</t>
  </si>
  <si>
    <t>Purchase of Medicines CHOs</t>
  </si>
  <si>
    <t>1000-44</t>
  </si>
  <si>
    <t>Fuel, Oil &amp; Lubricants of Service Vehicles</t>
  </si>
  <si>
    <t>1000-45</t>
  </si>
  <si>
    <t>Representation Expense</t>
  </si>
  <si>
    <t>1000-46</t>
  </si>
  <si>
    <t>Payment of other Maintenance and Other Operating Expenses</t>
  </si>
  <si>
    <t>1000-47</t>
  </si>
  <si>
    <t>Donation</t>
  </si>
  <si>
    <t>Sub -Total</t>
  </si>
  <si>
    <t>3000-62</t>
  </si>
  <si>
    <t>Food and Non Food Expense</t>
  </si>
  <si>
    <t>5% LDRRMF</t>
  </si>
  <si>
    <t>8000-18</t>
  </si>
  <si>
    <t>Construction of Drainage, Curb &amp; Gutter</t>
  </si>
  <si>
    <t>20% EDF</t>
  </si>
  <si>
    <t>Total</t>
  </si>
  <si>
    <t>Page 1 of 1</t>
  </si>
  <si>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</si>
  <si>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</si>
  <si>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</si>
  <si>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</si>
  <si>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</si>
  <si>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</si>
  <si>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</si>
  <si>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</si>
  <si>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</si>
  <si>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</si>
  <si>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t>1000-33</t>
  </si>
  <si>
    <t>1000-34</t>
  </si>
  <si>
    <t>Fuel and Oil &amp; Lubricants Exp.</t>
  </si>
  <si>
    <t>1000-35</t>
  </si>
  <si>
    <t>Other Supplies and Material Exp.</t>
  </si>
  <si>
    <t>1000-36</t>
  </si>
  <si>
    <t>Environment/Sanitary Services</t>
  </si>
  <si>
    <t>1000-37</t>
  </si>
  <si>
    <t>Security Services</t>
  </si>
  <si>
    <t>1000-38</t>
  </si>
  <si>
    <t>Rep. &amp; Maint. - Mach. &amp; Equipment</t>
  </si>
  <si>
    <t>1000-39</t>
  </si>
  <si>
    <t>Subsidy to LGU</t>
  </si>
  <si>
    <t>1000-40</t>
  </si>
  <si>
    <t>1000-41</t>
  </si>
  <si>
    <t>1000-42</t>
  </si>
  <si>
    <t>Other Maint. &amp; Other Operating Exp.</t>
  </si>
  <si>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</si>
  <si>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</si>
  <si>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</si>
  <si>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</si>
  <si>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</si>
  <si>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</si>
  <si>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</si>
  <si>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</si>
  <si>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</si>
  <si>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t xml:space="preserve">CHO </t>
  </si>
  <si>
    <t>Page 1 of 2</t>
  </si>
  <si>
    <r>
      <rPr>
        <rFont val="Arial Narrow"/>
        <b/>
        <color theme="1"/>
        <sz val="9.0"/>
      </rPr>
      <t xml:space="preserve">Amount of Climate Change PPAs             </t>
    </r>
    <r>
      <rPr>
        <rFont val="Arial Narrow"/>
        <b val="0"/>
        <color theme="1"/>
        <sz val="9.0"/>
      </rPr>
      <t>(in pesos)</t>
    </r>
  </si>
  <si>
    <t>CEEMDO</t>
  </si>
  <si>
    <t>Market</t>
  </si>
  <si>
    <t>Page 2 of 2</t>
  </si>
  <si>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</si>
  <si>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</si>
  <si>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</si>
  <si>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</si>
  <si>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</si>
  <si>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</si>
  <si>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</si>
  <si>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</si>
  <si>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</si>
  <si>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t>8000-19</t>
  </si>
  <si>
    <t>Repairs &amp; Maintenance - Infrastructure Assets (Road Gravelling &amp; Widening) - Barangay Maligaya Road</t>
  </si>
  <si>
    <t>GF (Provincial Subsidy)</t>
  </si>
  <si>
    <t>8000-26</t>
  </si>
  <si>
    <t>Repairs &amp; Maintenance - Infrastructure Assets (Road Gravelling &amp; Widening) - Barangay Gappal Road</t>
  </si>
  <si>
    <t>8000-27</t>
  </si>
  <si>
    <t>Repairs &amp; Maintenance - Infrastructure Assets (Road Gravelling &amp; Widening) - Barangay Manaoag Road</t>
  </si>
  <si>
    <t>8000-28</t>
  </si>
  <si>
    <t>Repairs &amp; Maintenance - Infrastructure Assets (Road Gravelling &amp; Widening) - Barangay Gappal-Dianao-Buyon Road</t>
  </si>
  <si>
    <t>8000-29</t>
  </si>
  <si>
    <t>Repairs &amp; Maintenance - Infrastructure Assets (Road Gravelling &amp; Widening) - Barangay Linglingay Road</t>
  </si>
  <si>
    <t>8000-30</t>
  </si>
  <si>
    <t>Repairs &amp; Maintenance - Infrastructure Assets (Road Gravelling &amp; Widening) - Buyon Road</t>
  </si>
  <si>
    <t>8000-31</t>
  </si>
  <si>
    <t>Repairs &amp; Maintenance - Infrastructure Assets (Road Gravelling &amp; Widening) - Dianao Road</t>
  </si>
  <si>
    <t>8000-32</t>
  </si>
  <si>
    <t xml:space="preserve">Repairs &amp; Maintenance - Infrastructure Assets (Road Gravelling &amp; Widening) - Barangay Gappal Road (Boundary to Sitio Manaoag to Boundary Dianao to Boundary Buyon) </t>
  </si>
  <si>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</si>
  <si>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</si>
  <si>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</si>
  <si>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</si>
  <si>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</si>
  <si>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</si>
  <si>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</si>
  <si>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</si>
  <si>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</si>
  <si>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</si>
  <si>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t>Repairs &amp; Maintenance - Infrastructure Assets (Road Gravelling &amp; Widening)</t>
  </si>
  <si>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</si>
  <si>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</si>
  <si>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</si>
  <si>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</si>
  <si>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</si>
  <si>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</si>
  <si>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</si>
  <si>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</si>
  <si>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</si>
  <si>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</si>
  <si>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t>General Services 1000</t>
  </si>
  <si>
    <t>1000-48</t>
  </si>
  <si>
    <t>Food Supplies Expense</t>
  </si>
  <si>
    <t>GF (Bayanihan To Heal as One)</t>
  </si>
  <si>
    <t>1000-49</t>
  </si>
  <si>
    <t>Medical Dent Lab Supplies</t>
  </si>
  <si>
    <t>1000-50</t>
  </si>
  <si>
    <t>Fuel, Oil and Lubricant</t>
  </si>
  <si>
    <t>1000-51</t>
  </si>
  <si>
    <t>Construction of Quarantine Areas Brgy. Maligaya (Tents and Beds)</t>
  </si>
  <si>
    <t>March</t>
  </si>
  <si>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</si>
  <si>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</si>
  <si>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</si>
  <si>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</si>
  <si>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</si>
  <si>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</si>
  <si>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</si>
  <si>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</si>
  <si>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</si>
  <si>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t>AIP Form No. 4</t>
  </si>
  <si>
    <t>Annex A</t>
  </si>
  <si>
    <t>FY 2020 PRIORITY DEVELOPMENT FUND</t>
  </si>
  <si>
    <t>Funded out of the 20% Development Fund</t>
  </si>
  <si>
    <t>FY 2020 IRA</t>
  </si>
  <si>
    <t>PhP</t>
  </si>
  <si>
    <t xml:space="preserve">20% of IRA :       </t>
  </si>
  <si>
    <t xml:space="preserve">Cauayan City, Isabela  </t>
  </si>
  <si>
    <t xml:space="preserve">AIP REFERENCE CODE     </t>
  </si>
  <si>
    <t xml:space="preserve">PROGRAM/PROJECT/ACTIVITY </t>
  </si>
  <si>
    <t xml:space="preserve">IMPLEMENTING OFFICE/ DEPARTMENT    </t>
  </si>
  <si>
    <t>SCHEDULE OF IMPLEMENTATION</t>
  </si>
  <si>
    <t>EXPECTED OUTPUTS</t>
  </si>
  <si>
    <t>FUNDING SOURCE</t>
  </si>
  <si>
    <r>
      <rPr>
        <rFont val="Calibri"/>
        <b/>
        <color theme="1"/>
        <sz val="9.0"/>
      </rPr>
      <t xml:space="preserve">AMOUNT </t>
    </r>
    <r>
      <rPr>
        <rFont val="Calibri"/>
        <b val="0"/>
        <color theme="1"/>
        <sz val="9.0"/>
      </rPr>
      <t xml:space="preserve"> (PhP)</t>
    </r>
  </si>
  <si>
    <t>STARTING DATE</t>
  </si>
  <si>
    <t>COMPLE-TION DATE</t>
  </si>
  <si>
    <t>Maint. and Other Operating Expenses (MOOE)</t>
  </si>
  <si>
    <t>(PhP)</t>
  </si>
  <si>
    <t>Social Development</t>
  </si>
  <si>
    <t>Installation of Street Lighting System (continuing)</t>
  </si>
  <si>
    <t>Dec</t>
  </si>
  <si>
    <t>Construction of Apartment Type Niches at the City Cemetery in Brgy. San Francisco</t>
  </si>
  <si>
    <t>Apartment Type Niches &amp; Bone Chamber Constructed</t>
  </si>
  <si>
    <t>Provide Support Fund for Barangay Projects</t>
  </si>
  <si>
    <t>SD SUB -TOTAL</t>
  </si>
  <si>
    <t>Economic Development</t>
  </si>
  <si>
    <t xml:space="preserve">Road Concreting Project: Lump Sum Debt Repayment (LBP Term Loan 6, 8 &amp; 10) </t>
  </si>
  <si>
    <t>Sports Complex: Lump Sum Debt Repayment (LBP Term Loan 11)</t>
  </si>
  <si>
    <t>Road Construction: Lump Sum Debt Repayment (LBP Term Loan 12)</t>
  </si>
  <si>
    <t>LOAN REPAYMENT TOTAL</t>
  </si>
  <si>
    <t>page 1 of 3</t>
  </si>
  <si>
    <r>
      <rPr>
        <rFont val="Calibri"/>
        <b/>
        <color theme="1"/>
        <sz val="9.0"/>
      </rPr>
      <t xml:space="preserve">AMOUNT </t>
    </r>
    <r>
      <rPr>
        <rFont val="Calibri"/>
        <b val="0"/>
        <color theme="1"/>
        <sz val="9.0"/>
      </rPr>
      <t xml:space="preserve"> (PhP)</t>
    </r>
  </si>
  <si>
    <t>Concreting of Local Roads @ Villa Flor, San Francisco, Soulmate road, Christine Village acces road</t>
  </si>
  <si>
    <t>Local Roads Constructed</t>
  </si>
  <si>
    <t>Construction of Multi-Purpose Hall @ Cauayan City PNP (Phase-1)</t>
  </si>
  <si>
    <t>Phase-1 of Multi-purpose Hall constructed</t>
  </si>
  <si>
    <t>Application of Asphalt overlay and Construction of Drainage, Curb and Gutter with Sidewalk in Alcabedas St.</t>
  </si>
  <si>
    <t>Asphalt overlay applied, Drainage, Curb and Gutter with Sidewalk constructed</t>
  </si>
  <si>
    <t>Road Reblocking, Construction of Drainage, Curb and Gutter with Sidewalk in Villarta St.</t>
  </si>
  <si>
    <t>Reblocking implemented, Drainage, Curb and Gutter with Sidewalk constructed</t>
  </si>
  <si>
    <t>Construction of 4 units Solar-powered Greenhouses in Tanap, West Tabacal, Forest Region and Brgy. Gappal</t>
  </si>
  <si>
    <t>Four units Solar-powered Greenhouses constructed</t>
  </si>
  <si>
    <t>Farm Mechanization - purchase of 2 units Rotavator Tractor</t>
  </si>
  <si>
    <t>Two units Rotavator Tractor purchased</t>
  </si>
  <si>
    <t>Construction of Farmer's Multi-purpose Training Center in Brgy. Tagaran</t>
  </si>
  <si>
    <t>AGR/CEO</t>
  </si>
  <si>
    <t>FMTC (Phase I) constructed</t>
  </si>
  <si>
    <t>Provision for Sound System @ Cauayan City Sports Complex</t>
  </si>
  <si>
    <t>Feb.</t>
  </si>
  <si>
    <t>Provision for Support Facilities @ Cauayan City Sports Complex (Phase-1)</t>
  </si>
  <si>
    <t>Mar.</t>
  </si>
  <si>
    <t>Support Facilities provided (phase-1)</t>
  </si>
  <si>
    <t>ED SUB-TOTAL</t>
  </si>
  <si>
    <t>page 2 of 3</t>
  </si>
  <si>
    <r>
      <rPr>
        <rFont val="Calibri"/>
        <b/>
        <color theme="1"/>
        <sz val="9.0"/>
      </rPr>
      <t xml:space="preserve">AMOUNT </t>
    </r>
    <r>
      <rPr>
        <rFont val="Calibri"/>
        <b val="0"/>
        <color theme="1"/>
        <sz val="9.0"/>
      </rPr>
      <t xml:space="preserve"> (PhP)</t>
    </r>
  </si>
  <si>
    <t>Ornamental Bamboo-seedling production (Initial funding)</t>
  </si>
  <si>
    <t>CAO/CPDO</t>
  </si>
  <si>
    <t>Bamboo - Planting along Cagayan River and its tributaries (Continuing)</t>
  </si>
  <si>
    <t>Funding provision for various PPAs in the attainment of Smart, Green and Liveable City (initial Funding)</t>
  </si>
  <si>
    <t>Smart PPAs implemented</t>
  </si>
  <si>
    <t>EM SUB-TOTAL</t>
  </si>
  <si>
    <t>TOTAL 20% DF</t>
  </si>
  <si>
    <t>Approved by:</t>
  </si>
  <si>
    <t xml:space="preserve">    City Budget Officer</t>
  </si>
  <si>
    <t>page 3 of 3</t>
  </si>
  <si>
    <t>AIP Form No. 5</t>
  </si>
  <si>
    <t>Annex B</t>
  </si>
  <si>
    <t>PRIORITY DEVELOPMENT PROJECTS</t>
  </si>
  <si>
    <t>To be funded by external source</t>
  </si>
  <si>
    <t>Budget Year:</t>
  </si>
  <si>
    <t>AIP Reference code</t>
  </si>
  <si>
    <t>Program/Project/Activity Description</t>
  </si>
  <si>
    <t>Rank</t>
  </si>
  <si>
    <t>Possible Funding Source</t>
  </si>
  <si>
    <t>Estimated Amount (PhP)</t>
  </si>
  <si>
    <t>8000-17</t>
  </si>
  <si>
    <t>Road Regravelling Projects</t>
  </si>
  <si>
    <t>Tobacco Excise Tax (2016)</t>
  </si>
  <si>
    <t>3000-58</t>
  </si>
  <si>
    <t>Provision of Finacial Support to Tobacco Farmer Beneficiaries</t>
  </si>
  <si>
    <t>3000-59</t>
  </si>
  <si>
    <t>Procurement of Inputs and Farm Facilities to Tobacco Farmer Beneficiaries</t>
  </si>
  <si>
    <t>3000-60</t>
  </si>
  <si>
    <t>Livelihood Training to Tobacco Farmer Beneficiaries</t>
  </si>
  <si>
    <t>3000-61</t>
  </si>
  <si>
    <t>Procurement of Calf (Torete), Gilt and Feeds Support as Livelihood Training to Tobacco Farmer Beneficiaries</t>
  </si>
  <si>
    <t>Total Appropriation</t>
  </si>
  <si>
    <t>BERNARD FAUSTINO M. DY</t>
  </si>
  <si>
    <t>To be Funded by External Source (Excise Tax)</t>
  </si>
  <si>
    <r>
      <rPr>
        <rFont val="Arial Narrow"/>
        <b/>
        <color theme="1"/>
        <sz val="9.0"/>
      </rPr>
      <t xml:space="preserve">Amount of Climate Change PPAs             </t>
    </r>
    <r>
      <rPr>
        <rFont val="Arial Narrow"/>
        <b val="0"/>
        <color theme="1"/>
        <sz val="9.0"/>
      </rPr>
      <t>(in pesos)</t>
    </r>
  </si>
  <si>
    <t>Economic Services 8000</t>
  </si>
  <si>
    <t>Road Gravelling Projects</t>
  </si>
  <si>
    <t>Tobacco Excise Tax 2016</t>
  </si>
  <si>
    <t>Social Services 3000</t>
  </si>
  <si>
    <t>Provision of Financial Support to Tobacco Farmer Beneficiaries</t>
  </si>
  <si>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</si>
  <si>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</si>
  <si>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</si>
  <si>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</si>
  <si>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</si>
  <si>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</si>
  <si>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</si>
  <si>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</si>
  <si>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r>
      <rPr>
        <rFont val="Arial Narrow"/>
        <b/>
        <color theme="1"/>
        <sz val="9.0"/>
      </rPr>
      <t xml:space="preserve">Amount of Climate Change PPAs             </t>
    </r>
    <r>
      <rPr>
        <rFont val="Arial Narrow"/>
        <b val="0"/>
        <color theme="1"/>
        <sz val="9.0"/>
      </rPr>
      <t>(in pesos)</t>
    </r>
  </si>
  <si>
    <t>80-1</t>
  </si>
  <si>
    <t>Provision of Cash Assistance for Tobacco Growers/Farmers</t>
  </si>
  <si>
    <t>Tobacco Excise Tax (2011)</t>
  </si>
  <si>
    <t>80-2</t>
  </si>
  <si>
    <t>Procurement of Foliar/Inorganic and Cash Assistance for Tobacco Growers/Farmers</t>
  </si>
  <si>
    <t>Tobacco Excise Tax (2014)</t>
  </si>
  <si>
    <t>80-3</t>
  </si>
  <si>
    <t>Tobacco Excise Tax (2015)</t>
  </si>
  <si>
    <t>80-4</t>
  </si>
  <si>
    <t>Poblacion Drainage System</t>
  </si>
  <si>
    <t>Perfomance Challenge Fund (PCF)</t>
  </si>
  <si>
    <t>80-5</t>
  </si>
  <si>
    <t>Construction of Curing House, Procurement of Fertilizer and Cash Assistance for Tobacco Growers/Farmers</t>
  </si>
  <si>
    <t>80-6</t>
  </si>
  <si>
    <t>Tobacco Excise Tax (2017)</t>
  </si>
  <si>
    <t>80-7</t>
  </si>
  <si>
    <t>Alicaocao Bridge (Proposed 2nd Lane)</t>
  </si>
  <si>
    <t>LBP Loan</t>
  </si>
  <si>
    <t>80-8</t>
  </si>
  <si>
    <t>Construction of Multi Purpose Building</t>
  </si>
  <si>
    <t>80-9</t>
  </si>
  <si>
    <t>Heavy Equipment</t>
  </si>
  <si>
    <t xml:space="preserve">   1 unit Brand New Motor Grader</t>
  </si>
  <si>
    <t xml:space="preserve">   1 unit Brand New Motor Crawler Dozer</t>
  </si>
  <si>
    <t xml:space="preserve">   2 units Brand New Dump Trucks</t>
  </si>
  <si>
    <t>80-10</t>
  </si>
  <si>
    <t>Road Concreting (Various Brgy. Roads)</t>
  </si>
  <si>
    <t>80-11</t>
  </si>
  <si>
    <t>8000-16</t>
  </si>
  <si>
    <t>Purchase of Three (3) Units Rescue Vehicle for CDRRMO</t>
  </si>
  <si>
    <t>8000-20</t>
  </si>
  <si>
    <t>Construction of Proposed Isabela Convention Center</t>
  </si>
  <si>
    <t>Annex E-1</t>
  </si>
  <si>
    <t>GAD Plan and Budget</t>
  </si>
  <si>
    <t>Budget Year: 2020</t>
  </si>
  <si>
    <t>Sector</t>
  </si>
  <si>
    <t>P/A/P</t>
  </si>
  <si>
    <t>Implementing Office/Department</t>
  </si>
  <si>
    <t>Target Output</t>
  </si>
  <si>
    <t>Estimated Cost (in pesos)</t>
  </si>
  <si>
    <t>Implementation Schedule</t>
  </si>
  <si>
    <t>AIP</t>
  </si>
  <si>
    <t>AB</t>
  </si>
  <si>
    <t>Social</t>
  </si>
  <si>
    <t>Jan - Dec</t>
  </si>
  <si>
    <t>MO/CPDO/OCE/CSWDO</t>
  </si>
  <si>
    <t>Cauayan City Participatory Budgeting (Localize BuB)</t>
  </si>
  <si>
    <t>MO/CPDO/CSWDO/CCO</t>
  </si>
  <si>
    <t>Cauayan City Participatory Budgeting (Localize BuB)CSO's (SME's, Cooperatives and Small Farmers) and provision of livelihood assistance to Drug Surrenderees</t>
  </si>
  <si>
    <t>Medical Assistance Program</t>
  </si>
  <si>
    <t>Medical Assistance provided to poor families</t>
  </si>
  <si>
    <t>Provision of Philhealth and BRO Cards to indigents families and marginalized sector</t>
  </si>
  <si>
    <t>Provide Philhealth and BRO Cards to indigents families and marginalized sector</t>
  </si>
  <si>
    <t>Provision of Financial Assistance to poor families</t>
  </si>
  <si>
    <t xml:space="preserve">4,000 poor families provided with financial assistance/drug surrenderees                                                         </t>
  </si>
  <si>
    <t>4,000 poor families provided with financial assistance/drug surrenderees</t>
  </si>
  <si>
    <t>Construction of Day Care Center @ Pinoma and San Francisco</t>
  </si>
  <si>
    <t>OCE/CPDO/MO/CSWDO</t>
  </si>
  <si>
    <t>Installation of Deep Shallow Well Pumps(Level 1)</t>
  </si>
  <si>
    <t>Installation of Brgy. Dianao Water Supply System (Level 2)</t>
  </si>
  <si>
    <t>Installation of Brgy. Dianao Water Supply System</t>
  </si>
  <si>
    <t>Provision of water sealed toilet bowl for various barangays</t>
  </si>
  <si>
    <t>MO/CPDO/CSWDO</t>
  </si>
  <si>
    <t>CHO/MO/GFPS</t>
  </si>
  <si>
    <t>GFPS/TWG/CSWDO</t>
  </si>
  <si>
    <t>VAW C Desk Operationalization in 65 Barangays</t>
  </si>
  <si>
    <t>Localize SDGs</t>
  </si>
  <si>
    <t>To implement SDGs in the  Local Economic Development Programs</t>
  </si>
  <si>
    <t>Promotion of responsible parenting and family planning</t>
  </si>
  <si>
    <t>Promotion of adolescent and youth health and development</t>
  </si>
  <si>
    <t>Special Program for Employment of Students conducted</t>
  </si>
  <si>
    <t>Increase awareness of teens on their physical changes, risks and threats that they may encounter and improved nurturing among parents and students</t>
  </si>
  <si>
    <t>Conduct Womens' Month Celebration</t>
  </si>
  <si>
    <t>Womens' Month Celebration coducted</t>
  </si>
  <si>
    <t>Conduct of Wealth on Waste</t>
  </si>
  <si>
    <t>Conducted Wealth on Waste in 65 Brgys.</t>
  </si>
  <si>
    <t>MO/NUT/GFPS</t>
  </si>
  <si>
    <t>Implement Adopt a Barangay</t>
  </si>
  <si>
    <t>GAD Database Institutionalization conducted</t>
  </si>
  <si>
    <t>GAD Database Institutionalization</t>
  </si>
  <si>
    <t>Monitoring and evaluation of PPA's of GAD in CGU and Barangays</t>
  </si>
  <si>
    <t>Monitor and evaluated PPA's of GAD in CGU and Barangays</t>
  </si>
  <si>
    <t>Conduct of  World Aid's Day Celebration</t>
  </si>
  <si>
    <t>Conduct of Culminating Activity on the Celebration of World Aid's Day</t>
  </si>
  <si>
    <t>Conduct of Quarterly meetings of ExeComm</t>
  </si>
  <si>
    <t>Conduct of Quarterly meetings of TWG</t>
  </si>
  <si>
    <t>Conduct of Quarterly meetings of TWG and EXEComm</t>
  </si>
  <si>
    <t xml:space="preserve">Conducted of Quarterly meetings of TWG </t>
  </si>
  <si>
    <t>Approved:</t>
  </si>
  <si>
    <t>Provision of Scholarship grants to qualified and deserving students to finish college</t>
  </si>
  <si>
    <t>1778 students provided with scholarship grants by end of year 2020</t>
  </si>
  <si>
    <t>Enhancement of GFPS in elementary and seondary schools in the city</t>
  </si>
  <si>
    <t>Updated GAD Database and Provided IT Equipment to 65 Elementary and 14 secondary schools in the city.</t>
  </si>
  <si>
    <t>Cauayan City Participatory Budgeting (Localize BuB)65 Barangay, Solo Parent, CSO's (SME's, Cooperatives and Small Farmers)</t>
  </si>
  <si>
    <t>100% of Livelihood programs implemented to 65 Barangay, Solo Parent, CSO's (SME's, Cooperatives and Small Farmers)</t>
  </si>
  <si>
    <t>Provision of Livelihood for Drug Surrenderees</t>
  </si>
  <si>
    <t>Provided Livelihood to 832 Drug Surrenderees</t>
  </si>
  <si>
    <t>Provision of Livelihood for Solo Parents</t>
  </si>
  <si>
    <t>Provided Livelihood assistance to Solo Parents</t>
  </si>
  <si>
    <t>5,000 poor families provided with financial assistance/drug surrenderees</t>
  </si>
  <si>
    <t>Conducted of 18 day Campaign to end VAWC</t>
  </si>
  <si>
    <t>Implementation of wastes segragation and massive wastes recycling program 65 Barangays</t>
  </si>
  <si>
    <t>Implementation of wastes segragation and massive wastes recycling program of 65 Barangays</t>
  </si>
  <si>
    <t>5 Brgys. with high prevalence of malnutrition</t>
  </si>
  <si>
    <t>Implemented  Adopt a Barangay Project</t>
  </si>
  <si>
    <t>Campaign on early detection and treatment of STI/HIV/AIDS in 65 Barangays</t>
  </si>
  <si>
    <t>Provide proper information on early detection of STI/HIV/AIDS in 65 Barangays</t>
  </si>
  <si>
    <t>Monitoring of Functionality of VAW C Desk of 65 Barangay</t>
  </si>
  <si>
    <t>Conduct Pre-marriage orientation and counseling (PMOC) Module 1 Training to identified PMOC counselors from different offices/agencies. (Jan-Dec)</t>
  </si>
  <si>
    <t>Adequate manpower to deliver appropriate information on responsible parenting and family planning.</t>
  </si>
  <si>
    <t>Conduct of Adolescent and Youth Health and Development</t>
  </si>
  <si>
    <t>Parent-Teen Trail/Talk in public/private secondary schools eight (8) schools</t>
  </si>
  <si>
    <t>Increased awareness of teens on their physical changes, risks and threats that they may encounter and improved nurturing among parents.</t>
  </si>
  <si>
    <t xml:space="preserve">Conducted of Quarterly meetings of ExeComm and TWG </t>
  </si>
  <si>
    <t>Annex E-4</t>
  </si>
  <si>
    <t>Local Government Unit: Cauayan City, Isabela</t>
  </si>
  <si>
    <t>LIST OF PPAS FOR THE LOCAL COUNCIL FOR THE PROTECTION OF CHILDREN</t>
  </si>
  <si>
    <t>CCPC/CSWD</t>
  </si>
  <si>
    <t>Educational assistance to Children provided</t>
  </si>
  <si>
    <t>Jan-Dec 2020</t>
  </si>
  <si>
    <t>Establish Konsulta MD to pilot Barangay</t>
  </si>
  <si>
    <t>Establishment, maintenance and updating of Database on children</t>
  </si>
  <si>
    <t>Establish, maintain and update Database on Children</t>
  </si>
  <si>
    <t>Established, maintained and updated Database on Children</t>
  </si>
  <si>
    <t>Conduct Intervention Program for CICL</t>
  </si>
  <si>
    <t>Orientation to Intensive intervention support center (IJISC) Member of Pag Asa Center</t>
  </si>
  <si>
    <t>Established Intensive juvenile intervention support center (IJISC)  in Pag Asa Center</t>
  </si>
  <si>
    <t xml:space="preserve">Capability Training for CCPC </t>
  </si>
  <si>
    <t xml:space="preserve">Conduct Capability Trainings for CCPC </t>
  </si>
  <si>
    <t>Capability Trainings for CCPC conducted</t>
  </si>
  <si>
    <t>Regular and Special Meeting for CCPC conducted</t>
  </si>
  <si>
    <t>Annex E-5</t>
  </si>
  <si>
    <t>LIST OF PPAS FOR SENIOR CITIZENS AND PERSONS WITH DISABILITY</t>
  </si>
  <si>
    <t>3000-33.1</t>
  </si>
  <si>
    <t>Cash for Work</t>
  </si>
  <si>
    <t>Number of PWDs employed in 6 months</t>
  </si>
  <si>
    <t>3000-33.2</t>
  </si>
  <si>
    <t>Quarterly Meetings/Assembly</t>
  </si>
  <si>
    <t>PWD association provided with updates and informations.</t>
  </si>
  <si>
    <t>3000-33.3</t>
  </si>
  <si>
    <t>Capability Trainings/Seminars/Conference/Skills Trainings</t>
  </si>
  <si>
    <t>Number of PWDs acquired knowledge and Skills</t>
  </si>
  <si>
    <t>3000-33.4</t>
  </si>
  <si>
    <t>National Disability Prevention and Rehabilitation Celebration/International Deaf Day/Autism Awareness Week/International Day of PWD</t>
  </si>
  <si>
    <t>Orientation/Forum/CBR Congress/Skills Competition</t>
  </si>
  <si>
    <t>3000-33.5</t>
  </si>
  <si>
    <t>Financial Health Assistance (Health and Wellness of PWDs)</t>
  </si>
  <si>
    <t>Number of PWDs provided with monthly financial assistance</t>
  </si>
  <si>
    <t>3000-33.6</t>
  </si>
  <si>
    <t>Livelihood Assistance</t>
  </si>
  <si>
    <t>PWDs group/individual provided with income generating project</t>
  </si>
  <si>
    <t>3000-33.7</t>
  </si>
  <si>
    <t>Assistive Devices (wheelchairs, crutches, walkers, canes, Prosthesis and braces)</t>
  </si>
  <si>
    <t>PWDs provided with assistive devices</t>
  </si>
  <si>
    <t>3000-33.8</t>
  </si>
  <si>
    <t>Educational Assistance</t>
  </si>
  <si>
    <t>Number of PWD students provided with Financial Assistance for their transportation and other expenditures</t>
  </si>
  <si>
    <t>SUB-TOTAL</t>
  </si>
  <si>
    <t>3000-34.1</t>
  </si>
  <si>
    <t>Neighborhood Support Services for Older Person</t>
  </si>
  <si>
    <t>OSCA</t>
  </si>
  <si>
    <t>Elderlies provided with medical dental and health care program</t>
  </si>
  <si>
    <t>3000-34.2</t>
  </si>
  <si>
    <t>Home Visit for Elderlies</t>
  </si>
  <si>
    <t>Enhance spiritual life of the elderlies</t>
  </si>
  <si>
    <t>3000-34.3</t>
  </si>
  <si>
    <t>Social Enhancements</t>
  </si>
  <si>
    <t>SCs enhanced their Social Development (Gen. assembly meetings, Christmas Programs and Regular Meetings conducted)</t>
  </si>
  <si>
    <t>3000-34.4</t>
  </si>
  <si>
    <t>Elderly Week Celebration</t>
  </si>
  <si>
    <t>All Senior Citizens participated the program</t>
  </si>
  <si>
    <t>3000-34.5</t>
  </si>
  <si>
    <t>Financial Assistance (Burial)</t>
  </si>
  <si>
    <t>Extended Financial Assistance to families of the elderlies for burial expenses</t>
  </si>
  <si>
    <t>3000-34.6</t>
  </si>
  <si>
    <t>Senior Citizens Monthly Birthday Celebration</t>
  </si>
  <si>
    <t>All SCs Birthdays Celebrated</t>
  </si>
  <si>
    <t>3000-34.7</t>
  </si>
  <si>
    <t>Trainings and Seminars</t>
  </si>
  <si>
    <t>Provide information, develop skills and knowledge to the elders</t>
  </si>
  <si>
    <t>Traveling Expenses</t>
  </si>
  <si>
    <t>Capita Outlay</t>
  </si>
  <si>
    <t>3000-37.1</t>
  </si>
  <si>
    <t>3000-37.2</t>
  </si>
  <si>
    <t>3000-37.3</t>
  </si>
  <si>
    <t>3000-37.4</t>
  </si>
  <si>
    <t>3000-37.5</t>
  </si>
  <si>
    <t>3000-37.6</t>
  </si>
  <si>
    <t>3000-37.7</t>
  </si>
  <si>
    <t>3000-37.8</t>
  </si>
  <si>
    <t>3000-38.1</t>
  </si>
  <si>
    <t>3000-38.2</t>
  </si>
  <si>
    <t>3000-38.3</t>
  </si>
  <si>
    <t>3000-38.4</t>
  </si>
  <si>
    <t>3000-38.5</t>
  </si>
  <si>
    <t>3000-38.6</t>
  </si>
  <si>
    <t>3000-38.7</t>
  </si>
  <si>
    <t>Annex E-2</t>
  </si>
  <si>
    <t>LOCAL DISASTER RISK REDUCTION AND MANAGEMENT PLAN</t>
  </si>
  <si>
    <t>Quick Response Fund (QRF)</t>
  </si>
  <si>
    <t>CDRRM Council</t>
  </si>
  <si>
    <t>QR Activities conducted to different areas of Cauayan City as needed</t>
  </si>
  <si>
    <t>MO/DA/CDRRMO</t>
  </si>
  <si>
    <t>Accidental Death, Disablement, Dismemberment Insurance</t>
  </si>
  <si>
    <t>Enroll Accidental Death, Disablement, Dismeberment Insurance for Responders</t>
  </si>
  <si>
    <t>Bank Protection of Creeks and Waterways along Christine Village, Villarta St. and District 3</t>
  </si>
  <si>
    <t>CDRRMO/CEO</t>
  </si>
  <si>
    <t>Constructed  and rehabilitated of Bank Protection of Creeks and Waterways along Christine Village, Villarta st and District 3</t>
  </si>
  <si>
    <t>Fuel for the DRRM activities</t>
  </si>
  <si>
    <t>Construction of Quick Response Base in Carabatan Grande</t>
  </si>
  <si>
    <t>Quick Response Base in Carabatan Grande constructed</t>
  </si>
  <si>
    <t>Evacuation Center in Brgy. Carab. Grande constructed</t>
  </si>
  <si>
    <t>CDRRMO/DGSO</t>
  </si>
  <si>
    <t>Drilling Machine purchased</t>
  </si>
  <si>
    <t>IEC materials on DRR/CCA posters, flyers, informative stickers and other signages produced and disseminated</t>
  </si>
  <si>
    <t>Establishment of Geographic Information System (GIS) Phase 2</t>
  </si>
  <si>
    <t>GIS Software/Hardware purchased</t>
  </si>
  <si>
    <t>Disaster Risk Reduction and Management /Climate Change Adaptation Workshop and other related training</t>
  </si>
  <si>
    <t>Members of the CDRRM Council to attended DRR/CCA related training</t>
  </si>
  <si>
    <t>City Disaster Reduction and Management Council quarterly meeting and other related activities</t>
  </si>
  <si>
    <t>Regular CDRRM Council meeting conducted</t>
  </si>
  <si>
    <t>Food and Non Food / Rescue and Non-Rescue</t>
  </si>
  <si>
    <t xml:space="preserve"> Procured  DRR activities, Disaster Response Team, Incident Management Team, Relief Distribution and Evacuation Management Team. Other programs and projects similar to nature and considered necessary. </t>
  </si>
  <si>
    <t xml:space="preserve">Constructed Rehabilitation  of damaged infrastructure facilities and evacuation center. Conduct of trainings for social preparation of host communities and those that will relocated.Other programs and projects similar to nature and considered necessary. </t>
  </si>
  <si>
    <t>Annex E-3</t>
  </si>
  <si>
    <t>LOCAL CLIMATE CHANGE ACTION PLAN</t>
  </si>
  <si>
    <t>Planting of seedlings of fruit bearing trees to all public and private Elementary and High Schools</t>
  </si>
  <si>
    <t>Conduct Inspection to all critical Public and Private Infrastructure every after a calamity/disaster</t>
  </si>
  <si>
    <t>Bank Protection of Creeks and Waterways</t>
  </si>
  <si>
    <t>Construction and Rehabilitation of Bank Protection of Creeks and Waterways</t>
  </si>
  <si>
    <t>Constructed and Rehabilitated of Bank Protection of Creeks and waterways</t>
  </si>
  <si>
    <t>A113-04</t>
  </si>
  <si>
    <t>Disaster Risk reduction and management/climate change adaptation training workshop and other related project</t>
  </si>
  <si>
    <t>Send members of the CDRRM Council to attend DRR/CCA related training workshop</t>
  </si>
  <si>
    <t>A711-04</t>
  </si>
  <si>
    <t>To produce information education and communication campaign on DRR/CCA posters, flyers, and other signages produce and disseminate</t>
  </si>
  <si>
    <t>Disseminated and produced information, educationand communication campaign on DRR/CCA posters, flyers and other signages</t>
  </si>
  <si>
    <t>Disseminate IEC materials on DRR/CCA to all sector in the community</t>
  </si>
  <si>
    <t>Annex E-6</t>
  </si>
  <si>
    <t>PEACE AND ORDER PLAN</t>
  </si>
  <si>
    <t>Social (3000)</t>
  </si>
  <si>
    <t>Conduct of regular mobile patrolling and implement the PIPS</t>
  </si>
  <si>
    <t>PNP</t>
  </si>
  <si>
    <t>24/7 patrolling and implementation of PIPS</t>
  </si>
  <si>
    <t>Jan. - Dec.</t>
  </si>
  <si>
    <t>Conduct of training to force multiplier</t>
  </si>
  <si>
    <t>capabilities of force multiplier enhanced</t>
  </si>
  <si>
    <t>Empower the BPATS Barangay Intelligence Networks to gather information on the possible perpetrator</t>
  </si>
  <si>
    <t>Speedy trace of perpetuators</t>
  </si>
  <si>
    <t>Conduct of dialogue/symposium to schools and barangays on crime prevention on how to avoid to be victims</t>
  </si>
  <si>
    <t>Empower citizenry</t>
  </si>
  <si>
    <t>Enforcement of EO18 and Municipal Ordinance through regular checkpoint</t>
  </si>
  <si>
    <t>Lesser road accidents</t>
  </si>
  <si>
    <t>Conduct symposium/ dialogue on Road Safety Code to all drivers</t>
  </si>
  <si>
    <t>Increase awareness on road safety code</t>
  </si>
  <si>
    <t>Conduct of dialogue/symposium to schools and barangays on fire prevention</t>
  </si>
  <si>
    <t>Conduct of fire drill</t>
  </si>
  <si>
    <t>Well informed communities</t>
  </si>
  <si>
    <t>Conduct of Infrastructure Audit</t>
  </si>
  <si>
    <t>Infra audit conducted</t>
  </si>
  <si>
    <t>3000-76</t>
  </si>
  <si>
    <t>Org/Re organization of ADACs/BIN Auxiliaries/ BPATS/LambatSibat volunteers/MASA MASID</t>
  </si>
  <si>
    <t>ADACs/BIN Auxiliaries/ BPATS/LambatSibat volunteers/MASA MASID organized and functional</t>
  </si>
  <si>
    <t>Operation Tokhang/ Taphang</t>
  </si>
  <si>
    <t>Drug Persnalities Neutralized</t>
  </si>
  <si>
    <t>Intel-build up for drug personalities</t>
  </si>
  <si>
    <t>Drug hostile personalities apprehended</t>
  </si>
  <si>
    <t>Implementation of Search warrant</t>
  </si>
  <si>
    <t>Drug Personalities Neutralized</t>
  </si>
  <si>
    <t>Conduct Buy Bust Operation</t>
  </si>
  <si>
    <t>Case building against target drug personalities</t>
  </si>
  <si>
    <t>Review of dismissed drug cases</t>
  </si>
  <si>
    <t>Operation, Documentation and Monitoring of BALIK-LOOB</t>
  </si>
  <si>
    <t>Drug dependent integration to community</t>
  </si>
  <si>
    <t>Counseling of drug personalities who surrendered voluntarily</t>
  </si>
  <si>
    <t>Drug personalities who Surendered counselled</t>
  </si>
  <si>
    <t>Sport development and livelihood skills training among Surrenderers</t>
  </si>
  <si>
    <t>Sports dev't. &amp; livelihood skills conducted</t>
  </si>
  <si>
    <t>Barangay and school based dialogue/ summit/symposium</t>
  </si>
  <si>
    <t>Information Education Campaign conducted</t>
  </si>
  <si>
    <t>House to house visitation</t>
  </si>
  <si>
    <t>Household awareness</t>
  </si>
  <si>
    <t>Livelihood program for women</t>
  </si>
  <si>
    <t>Womens' empowerment</t>
  </si>
  <si>
    <t>Conduct of meeting to schools and barangays on VAWC</t>
  </si>
  <si>
    <t>Conduct of seminar on Empowerment Re-affirmation Paternal Abilities program</t>
  </si>
  <si>
    <t>Annex E-7</t>
  </si>
  <si>
    <t>LIST OF PPAS TO COMBAT ACQUIRED IMMUNE DEFICIENCY SYNDROME</t>
  </si>
  <si>
    <t>A. Establishment of</t>
  </si>
  <si>
    <t>CHO I</t>
  </si>
  <si>
    <t>One (1) Social</t>
  </si>
  <si>
    <t>Jan.-Dec. 2020</t>
  </si>
  <si>
    <t xml:space="preserve">Social Hygiene </t>
  </si>
  <si>
    <t>Hygiene Clinic</t>
  </si>
  <si>
    <t>Clinic</t>
  </si>
  <si>
    <t>established</t>
  </si>
  <si>
    <t>B. Procurement of</t>
  </si>
  <si>
    <t>Purchase request</t>
  </si>
  <si>
    <t>equipment, drugs</t>
  </si>
  <si>
    <t>CGSO</t>
  </si>
  <si>
    <t>submitted to GSO</t>
  </si>
  <si>
    <t>and supplies</t>
  </si>
  <si>
    <t>C. Advocacy</t>
  </si>
  <si>
    <t>World AIDS Day</t>
  </si>
  <si>
    <t xml:space="preserve">and School </t>
  </si>
  <si>
    <t>Hopping conducted</t>
  </si>
  <si>
    <t xml:space="preserve">D. Livelihood </t>
  </si>
  <si>
    <t>LGU/DA/DSWD</t>
  </si>
  <si>
    <t>Skills Training</t>
  </si>
  <si>
    <t>Programs to person</t>
  </si>
  <si>
    <t>NUTRITION</t>
  </si>
  <si>
    <t>conducted</t>
  </si>
  <si>
    <t>with HIV/AIDS</t>
  </si>
  <si>
    <t xml:space="preserve">Financial </t>
  </si>
  <si>
    <t xml:space="preserve">Assistance </t>
  </si>
  <si>
    <t>provided to person</t>
  </si>
  <si>
    <t>E. Capability Bldg.</t>
  </si>
  <si>
    <t>CHO</t>
  </si>
  <si>
    <t xml:space="preserve">Capability Training </t>
  </si>
  <si>
    <t>Training of Health</t>
  </si>
  <si>
    <t>Conducted</t>
  </si>
  <si>
    <t>Care Providers on</t>
  </si>
  <si>
    <t>STI/HIV/AIDS</t>
  </si>
  <si>
    <t>Annex E-8</t>
  </si>
  <si>
    <t>LOCAL NUTRITION ACTION PLAN</t>
  </si>
  <si>
    <t>Conduct of Infant and Young Child Feeding and Pabasa sa Nutrisyon to 65 barangays.</t>
  </si>
  <si>
    <t xml:space="preserve">CNO </t>
  </si>
  <si>
    <t>conducted IYCF and Pabasa sa nutrisyon to all 65 brgys.</t>
  </si>
  <si>
    <t>Procurement to detecto weighing scales.</t>
  </si>
  <si>
    <t>CNO/CGSO</t>
  </si>
  <si>
    <t>10 weighing scales</t>
  </si>
  <si>
    <t>CNO</t>
  </si>
  <si>
    <t>Provision of livelihood capital to families with underweight children.</t>
  </si>
  <si>
    <t>MO/CNO</t>
  </si>
  <si>
    <t>50 families with UW/SUW</t>
  </si>
  <si>
    <t>Conduct Buntis/Hakab Congress</t>
  </si>
  <si>
    <t>CNO/CHO</t>
  </si>
  <si>
    <t>200 pregnant woman and 200 breastfeeding women</t>
  </si>
  <si>
    <t>Conduct of Nutrition Information Communication and Education to all Person with HIV/AIDS</t>
  </si>
  <si>
    <t>4 sessions conducted quarterly</t>
  </si>
  <si>
    <t>Provision of Skill Training to Person with HIV/AIDS</t>
  </si>
  <si>
    <t>Livelihood training and financial capital provided to clients</t>
  </si>
  <si>
    <t>Monitoring of School Based Feeding Program</t>
  </si>
  <si>
    <t>1,927 Wasted and Severely (W/SW) school children</t>
  </si>
  <si>
    <t>Transportation Allowance</t>
  </si>
  <si>
    <t>Promotion of 10 Kumainments, First 1000 days of a Child's Life (IYCF) , Pinggang Pinoy, Food Fortification and Iodized Salt Utilization.</t>
  </si>
  <si>
    <t>all 65 brgys/public facilities/brgy. Halls with murals</t>
  </si>
  <si>
    <t>Mothers Class (Promotion of Good Nutrition and Home Management)</t>
  </si>
  <si>
    <t>65 sessions @ 25 a minimum number of participants (1,625)</t>
  </si>
  <si>
    <t>Barangay Nutrition Committee (BNC) Functionality Monitoring</t>
  </si>
  <si>
    <t>65 Brgys.</t>
  </si>
  <si>
    <t>BNS/BNC Livelihhod Project Monitoring (establishmnet and maintenance of communal and backyard veg. gardens)</t>
  </si>
  <si>
    <t>BNS Federation Quarterly Meeting</t>
  </si>
  <si>
    <t>4 Meetings</t>
  </si>
  <si>
    <t>Training on Nutrition Program Management Nutrition Emergencies</t>
  </si>
  <si>
    <t>195 participants: Barangay Captains/ Brgy. Sercretaties/Brgy. Kagawad comm. On Health</t>
  </si>
  <si>
    <t>Distribution of Alkasiya Para sa Buntis</t>
  </si>
  <si>
    <t>500 Pregnant Women</t>
  </si>
  <si>
    <t>Monitoring of Breastfeeding Rooms at Work Places (Public and Private)</t>
  </si>
  <si>
    <t>9 Breastfeeding Rooms existing</t>
  </si>
  <si>
    <t>Tsinelas Walk for the Beat</t>
  </si>
  <si>
    <t>500 UW/SUW PSC</t>
  </si>
  <si>
    <t>Supervision and Monitoring of Batang Radyo sa Nutrisyon (BRSN Radio Program)</t>
  </si>
  <si>
    <t>20 SC/48 airings (once a week)</t>
  </si>
  <si>
    <t>Batang Radyo sa Nutrisyon (BRSN) Program (weekly airing to DWDY AM)</t>
  </si>
  <si>
    <t>20 Batang Radyo Broadcasters</t>
  </si>
  <si>
    <t>Batang Radyo sa Nutrisyon Semina-Workshop</t>
  </si>
  <si>
    <t>60 Batang Radyo sa Nutrisyon Boradcasters (School Children)</t>
  </si>
  <si>
    <t>CNC Meetings</t>
  </si>
  <si>
    <t>Technical Support and Supervision of IYCF implemnetation</t>
  </si>
  <si>
    <t>Breastfeeding Support Gropu/Buntis Patrol Group (65 Brgys.)</t>
  </si>
  <si>
    <t>Monitoring on the Implementation of City Ordinance No. 2016-096 Ordinance, Regulating the Sale of Empty Calorie Foods (Junk Foods) Carbonated, Synthetic, Sugary Beverages in Public and Private Canteens and cafeterias and Food Vendors near the School Premise.</t>
  </si>
  <si>
    <t>School Children/Pre-School Children</t>
  </si>
  <si>
    <t>Economic (8000)</t>
  </si>
  <si>
    <t>Monitoring of Gulayan sa Paaralan</t>
  </si>
  <si>
    <t>All Public Schools (nutrition Coordinators) (65 Brgys.)</t>
  </si>
  <si>
    <t>Monitoring of BNS Federation Livelihood Projetcs.</t>
  </si>
  <si>
    <t>71 BNSs in the 65 Barangays</t>
  </si>
  <si>
    <t>Nutrition Month Celebration Promotion of 2019 theme.</t>
  </si>
  <si>
    <t>CNC/BNC/School Children/Pre-School Children/Ptrgnant Woman/BF Mothers and Stakeholdres (500 participants)</t>
  </si>
  <si>
    <t>Technical Assistance in the Food Bank Feeding Operation</t>
  </si>
  <si>
    <t>4Ps Families/UW/SUW/W/SW/Pregnant Wpmen/PWD and Senior Citizen</t>
  </si>
  <si>
    <t>Provision of Seed Capital for School Canteens Operation</t>
  </si>
  <si>
    <t>5 Disticts</t>
  </si>
  <si>
    <t xml:space="preserve">Provision of Assorted Vegateable Seeds for the Barangay Nutrition Committee and 4Ps Communal Gardens and open Pollinated Variety (OPV) Production Project </t>
  </si>
  <si>
    <t>CNO/DA</t>
  </si>
  <si>
    <t>BNC and 4Ps ( 65 Brgys.)</t>
  </si>
  <si>
    <t>Promotion of Good Nutrition Painting of murals (Nutrition Office Wall)</t>
  </si>
  <si>
    <t>Populace</t>
  </si>
  <si>
    <t>Annex E-9</t>
  </si>
  <si>
    <t>PLANS, PROGRAMS AND ACTIVITIES of ANTI-ILLEGAL DRUGS CAMPAIGN</t>
  </si>
  <si>
    <t xml:space="preserve">Social </t>
  </si>
  <si>
    <t>CY 2020 GENDER AND DEVELOPMENT PLAN AND BUDGET (GAD PLAN)</t>
  </si>
  <si>
    <t>FY 2020               : PhP 1,038,454,182.00</t>
  </si>
  <si>
    <t>5% of Budget      : PhP    51,922,709.00</t>
  </si>
  <si>
    <t>GENDER ISSUE/CONCERN</t>
  </si>
  <si>
    <t>GAD OBJECTIVE</t>
  </si>
  <si>
    <t>PROGRAM/PROJECT/ACTIVITY</t>
  </si>
  <si>
    <t xml:space="preserve"> GAD ACTIVITY</t>
  </si>
  <si>
    <t>PERFORMANCE INDICATOR AND TARGET</t>
  </si>
  <si>
    <t>GAD BUDGET</t>
  </si>
  <si>
    <t>LEAD OR RESPONSIBLE OFFICE</t>
  </si>
  <si>
    <t>[1]</t>
  </si>
  <si>
    <t>[2]</t>
  </si>
  <si>
    <t>[3]</t>
  </si>
  <si>
    <t>[4]</t>
  </si>
  <si>
    <t>[5]</t>
  </si>
  <si>
    <t>MOOE</t>
  </si>
  <si>
    <t>PS</t>
  </si>
  <si>
    <t>CO</t>
  </si>
  <si>
    <t>[7]</t>
  </si>
  <si>
    <t>A</t>
  </si>
  <si>
    <t>CLIENT-FOCUSED</t>
  </si>
  <si>
    <t>Limited job opportunities for undergraduate population in labor market.</t>
  </si>
  <si>
    <t>To provide scholarship grants to students belonging to the marginalized sector and poor families.</t>
  </si>
  <si>
    <t>Provision of scholarship grants to interested and poor students to finish a degree/Monitoring of scholars on academic performance</t>
  </si>
  <si>
    <t>Scholarship grants to students belonging to marginalized sector and poor families and monitored academic performance</t>
  </si>
  <si>
    <t xml:space="preserve">To provide school furniture, fixture and equipment </t>
  </si>
  <si>
    <t>MO/GSO</t>
  </si>
  <si>
    <t>Prevalence of Low Income families</t>
  </si>
  <si>
    <t>To provide livelihood projects to families belonging to poverty, food threshold, support to community rehabilitation program, CSO's (SME's, Cooperatives and Small Farmers) Solo Parent and provision of livelihood assistance to Drug Surrenderees</t>
  </si>
  <si>
    <t>Social Program</t>
  </si>
  <si>
    <t>Cauayan City Participatory Budgeting (Localize BuB) CSO's (SME's, Cooperatives and Small Farmers) and provision of livelihood assistance to Drug Surrenderees</t>
  </si>
  <si>
    <t>Cauayan City Participatory Budgeting (Localize BuB) CSO's (SME's, Cooperatives and Small Farmers) Solo Parent and provision of livelihood assistance to Drug Surrenderees</t>
  </si>
  <si>
    <t>MO/CSWDO/CPDO/CCO</t>
  </si>
  <si>
    <t>Provision of medical assistance to indigent families</t>
  </si>
  <si>
    <t>Medical assistance provided to indigent families</t>
  </si>
  <si>
    <t>MO/CHO/CSWDO</t>
  </si>
  <si>
    <t>Provision of Philhealth Cards and BRO Cards to indigent and marginalized sector</t>
  </si>
  <si>
    <t>MO/CIO/CSWDO</t>
  </si>
  <si>
    <t>Provision of financial assistance to 4,000 indigent families</t>
  </si>
  <si>
    <t>Construction of Day Care Center</t>
  </si>
  <si>
    <t>To provide a compatible learning center for 0-4 years old children</t>
  </si>
  <si>
    <t xml:space="preserve">Provision of potable water </t>
  </si>
  <si>
    <r>
      <rPr>
        <rFont val="Calibri"/>
        <color rgb="FF000000"/>
        <sz val="10.0"/>
      </rPr>
      <t>To provide safe </t>
    </r>
    <r>
      <rPr>
        <rFont val="Calibri"/>
        <b/>
        <color rgb="FF000000"/>
        <sz val="10.0"/>
      </rPr>
      <t>drinking water</t>
    </r>
    <r>
      <rPr>
        <rFont val="Calibri"/>
        <color rgb="FF000000"/>
        <sz val="10.0"/>
      </rPr>
      <t> to the population</t>
    </r>
  </si>
  <si>
    <t>Provision of water sealed toilet bowls</t>
  </si>
  <si>
    <t>To prevent transmission of disease and improve sanitation system</t>
  </si>
  <si>
    <t>OCE/CPDO/MO/CSWDO/CHO</t>
  </si>
  <si>
    <t>Prevention and Control of STI/HIV/AIDS</t>
  </si>
  <si>
    <t>To provide proper information on prevention of STI/HIV/AIDS</t>
  </si>
  <si>
    <t>Provide proper information on STI/HIV/AIDS in 65 Barangays</t>
  </si>
  <si>
    <t>To provide assistance on VAW C Desk operationalization</t>
  </si>
  <si>
    <t>Provide assistance to VAW C Desk operationalization of 65 Barangays</t>
  </si>
  <si>
    <t>MO/CSWDO/GFPS</t>
  </si>
  <si>
    <t>Localize Sustainable Development Goals</t>
  </si>
  <si>
    <t>To implement SDG's in the Local Economic Development Programs</t>
  </si>
  <si>
    <t>Implementation of SDG's in the Local Economic Development Program</t>
  </si>
  <si>
    <t>SDG's in the Local Economic Development Program implemented</t>
  </si>
  <si>
    <t>MO/CSWDO/CPDO/GFPS</t>
  </si>
  <si>
    <t>B</t>
  </si>
  <si>
    <t>REPONSIBLE PARENTHOOD AND FAMILY PLANNING</t>
  </si>
  <si>
    <t>Program enhancement on Responsible Parenthood (RP) and Family Planning</t>
  </si>
  <si>
    <t>To provide proper information on Responsible and Family Planning</t>
  </si>
  <si>
    <t>Conduct enhancement seminar on Responsible Parenthood and Family Planning</t>
  </si>
  <si>
    <t>Conduct enhancement seminar on Responsible Parenthood and Family Planning of 65 Barangays of Cauayan City</t>
  </si>
  <si>
    <t>MO/POP/CHO</t>
  </si>
  <si>
    <t>C</t>
  </si>
  <si>
    <t xml:space="preserve">YOUTH DEVELOPMENT </t>
  </si>
  <si>
    <t>Adolescent and Youth Health and development</t>
  </si>
  <si>
    <t>To provide adolescent and youth health and development</t>
  </si>
  <si>
    <t>Special Program for  Employment of Students</t>
  </si>
  <si>
    <t>To provide temporary employment to poor but deserving students, out of school youth and dependent of displaced or would be displaced workers during summer and/or Christmas vacation or anytime of the year to augment the family's income, to help ensure that the beneficiaries are able to pursue their education.</t>
  </si>
  <si>
    <t xml:space="preserve">Identify poor and deserving students. </t>
  </si>
  <si>
    <t>MO/PESO/CPDO/CSWDO</t>
  </si>
  <si>
    <t>To increase awareness of teens on their physical changes, risks and treats that they may encounter and improved nurturing among parents</t>
  </si>
  <si>
    <t>Increase awareness of teens on their physical changes, risks and treats that they may encounter and improved nurturing among parents and students</t>
  </si>
  <si>
    <t>D</t>
  </si>
  <si>
    <t>ORGANIZATIONAL FOCUSED</t>
  </si>
  <si>
    <t>Promotion of Gender and Development</t>
  </si>
  <si>
    <t>To promote GENDER and DEVELOPMENT thru the observance of significant celebrations</t>
  </si>
  <si>
    <t>GAD Implementation</t>
  </si>
  <si>
    <t>Conduct of Women's Month Celebration</t>
  </si>
  <si>
    <t>Women's Month Celebration conducted</t>
  </si>
  <si>
    <t>Wealth on Waste</t>
  </si>
  <si>
    <t>To promote segration of Wastes in the City</t>
  </si>
  <si>
    <t xml:space="preserve">Implementation of wastes segragation and massive wastes recycling program </t>
  </si>
  <si>
    <t>To provide 120 days of supplemental feeding</t>
  </si>
  <si>
    <t>Implementation of Adopt a Barangay Project</t>
  </si>
  <si>
    <t>MO/CHO/NUT</t>
  </si>
  <si>
    <t>To keep and maintain updated and readily available GAD data</t>
  </si>
  <si>
    <t>Institutionalized GAD Database</t>
  </si>
  <si>
    <t>GAD Capability Building for GFPS</t>
  </si>
  <si>
    <t>To acquire knowledge and skills on GAD</t>
  </si>
  <si>
    <t>Monitoring and evaluation of GAD PPA's of CGU and Barangay</t>
  </si>
  <si>
    <t>Celebration of World Aid's Day</t>
  </si>
  <si>
    <t>Conduct of Culminating Activity on World Aid's Day</t>
  </si>
  <si>
    <t>Conducted Culminating Activity on World Aid's Day</t>
  </si>
  <si>
    <t>Conduct of Quarterly meeting of TWG</t>
  </si>
  <si>
    <t>Strengthening the GADFPS thru conduct of quarterly meetings</t>
  </si>
  <si>
    <t>Conduct of quarterly meeting of TWG</t>
  </si>
  <si>
    <t>Conduct of Quarterly meeting of ExeComm</t>
  </si>
  <si>
    <t>Conduct of quarterly meeting of ExeComm</t>
  </si>
  <si>
    <t>GRAND TOTAL</t>
  </si>
  <si>
    <t>GAD Project Coordinator</t>
  </si>
  <si>
    <t>FY 2020               : PhP 1,025,034,182.00</t>
  </si>
  <si>
    <t>5% of Budget      : PhP    51,251,709.00</t>
  </si>
  <si>
    <t>GENDER ISSUE/MANDATE</t>
  </si>
  <si>
    <t xml:space="preserve">Educational Program      (Jan-Dec.)                </t>
  </si>
  <si>
    <t>Provision of educational assistance to 800 interested and poor students to finish a degree/Monitoring of scholars on academic performance</t>
  </si>
  <si>
    <t>Provide educational assistance to 800 students belonging to marginalized sector and poor families and monitored academic performance</t>
  </si>
  <si>
    <t>To provide school furniture, fixture and equipment</t>
  </si>
  <si>
    <t>Purchase of School Furniture, Fixture and Equipment for 65 elem./14secondary schools in the city</t>
  </si>
  <si>
    <t>Purchased of School Furniture, Fixture and Equipment for 65 elem./14secondary schools in the city</t>
  </si>
  <si>
    <t>Social Program (Jan.-Dec.)</t>
  </si>
  <si>
    <t>Cauayan City Participatory Budgeting (Localize BuB) 65 Barangays, CSO's (SME's, Cooperatives and Small Farmers) Solo Parent and provision of livelihood assistance to Drug Surrenderees</t>
  </si>
  <si>
    <t>Cauayan City Participatory Budgeting (Localize BuB) 65 Barangays, CSO's (SME's, Cooperatives and Small Farmers)Solo Parent and provision of livelihood assistance to Drug Surrenderees</t>
  </si>
  <si>
    <t>To provide medical assistance to indigent/poor families and marginalized sector</t>
  </si>
  <si>
    <t>Medical Program (Jan.-Dec.)</t>
  </si>
  <si>
    <t xml:space="preserve">Provision of medical assistance to 3000 indigent families </t>
  </si>
  <si>
    <t>Medical assistance provided to 3000 indigent families</t>
  </si>
  <si>
    <t>Provision of Philhealth Cards and BRO Cards to 1,000 indigent and marginalized sector</t>
  </si>
  <si>
    <t>To provide financial assistance to indigent/poor families and marginalized sector</t>
  </si>
  <si>
    <t>Financial Assistance Program  (Jan. -Dec)</t>
  </si>
  <si>
    <t>Financial assistance provided to 4,000 indigent families</t>
  </si>
  <si>
    <t>Implementation of RA 9003</t>
  </si>
  <si>
    <t>MO/CENRO/GFPS</t>
  </si>
  <si>
    <t>Prevalence of Malnutrition</t>
  </si>
  <si>
    <t>Low Level of awareness on STD/HIV/AIDS</t>
  </si>
  <si>
    <t>Memorandum Circular No. 2017-114</t>
  </si>
  <si>
    <t>To monitor the Functionality of  VAW C Desk</t>
  </si>
  <si>
    <t>Localizing SDG/aligning with the PDP 2017-2022 Development Framework</t>
  </si>
  <si>
    <t>Republic Act 10354 Section 4.02</t>
  </si>
  <si>
    <t>To equip PMOC counselors in conducting sessions /classes on responsible parenting and family planning.</t>
  </si>
  <si>
    <t>Social/Health Program (Jan. - Dec.)</t>
  </si>
  <si>
    <t>Lack of income to finance/augment school expenses</t>
  </si>
  <si>
    <t>Conduct of Special Program for Employment of Students for 100 students</t>
  </si>
  <si>
    <t>Identified 100 poor and deserving students qualified for SPES</t>
  </si>
  <si>
    <t>Increasing incidence of teenage pregnancy</t>
  </si>
  <si>
    <t>To reduce incidence of teenage pregnancy</t>
  </si>
  <si>
    <t>GAD Program (Jan. - Dec.)</t>
  </si>
  <si>
    <t>Annex E-10</t>
  </si>
  <si>
    <t xml:space="preserve"> CULTURAL PLAN</t>
  </si>
  <si>
    <t>Cultural</t>
  </si>
  <si>
    <t>1. Bambanti Festival</t>
  </si>
  <si>
    <t xml:space="preserve">An annual Festival for the </t>
  </si>
  <si>
    <t>Economic</t>
  </si>
  <si>
    <t xml:space="preserve"> </t>
  </si>
  <si>
    <t>whole province with a compe-</t>
  </si>
  <si>
    <t xml:space="preserve">tition in various events like, </t>
  </si>
  <si>
    <t>Enrivonment</t>
  </si>
  <si>
    <t xml:space="preserve">Street Dancing, Showdance, </t>
  </si>
  <si>
    <t>Local</t>
  </si>
  <si>
    <t>Exhibit Booth, Beauty Pageant</t>
  </si>
  <si>
    <t>Administration</t>
  </si>
  <si>
    <t xml:space="preserve">more to be participated from </t>
  </si>
  <si>
    <t>all sectors in the Ciy foreign</t>
  </si>
  <si>
    <t>and domestic</t>
  </si>
  <si>
    <t>2. Tourism Promotions</t>
  </si>
  <si>
    <t>Increase of people awareness</t>
  </si>
  <si>
    <t>Jan-Dec. - 20</t>
  </si>
  <si>
    <t>Program and Safety in</t>
  </si>
  <si>
    <t>on City Tourism Program and</t>
  </si>
  <si>
    <t>Tourism Area</t>
  </si>
  <si>
    <t>Services</t>
  </si>
  <si>
    <t>3. Culture and Arts</t>
  </si>
  <si>
    <t>Conduct seminars, shows and</t>
  </si>
  <si>
    <t>Months Celebration</t>
  </si>
  <si>
    <t>other cultural activities</t>
  </si>
  <si>
    <t>Cultural activities</t>
  </si>
  <si>
    <t>4. Cityhood Anniversary</t>
  </si>
  <si>
    <t xml:space="preserve">Annual Celebration of </t>
  </si>
  <si>
    <t>City Anniversary</t>
  </si>
  <si>
    <t xml:space="preserve">5.  Gawagaway-yan </t>
  </si>
  <si>
    <t>Annual Celebration of City</t>
  </si>
  <si>
    <t>Festival</t>
  </si>
  <si>
    <t xml:space="preserve">6.  Development and </t>
  </si>
  <si>
    <t>City Tourism Office,</t>
  </si>
  <si>
    <t>Improve tourist attraction</t>
  </si>
  <si>
    <t>Jan-Dec - 20</t>
  </si>
  <si>
    <t>Maintenance of Tourist</t>
  </si>
  <si>
    <t>Engineering, Architect</t>
  </si>
  <si>
    <t>and facilities</t>
  </si>
  <si>
    <t>Attraction and facilities</t>
  </si>
  <si>
    <t>(Cultural Heritage)</t>
  </si>
  <si>
    <t>(Hacienda De San Luis)</t>
  </si>
  <si>
    <t>7.  Holy Week Celebration</t>
  </si>
  <si>
    <t>Annual Celebration for the</t>
  </si>
  <si>
    <t>April 20</t>
  </si>
  <si>
    <t>(Senakulo) Visita Iglesia</t>
  </si>
  <si>
    <t>Parish Church in-</t>
  </si>
  <si>
    <t>Passion of Our Lord Jesus</t>
  </si>
  <si>
    <t>Faith Tourism</t>
  </si>
  <si>
    <t>Charge</t>
  </si>
  <si>
    <t>Christ (Visita Iglesia)</t>
  </si>
  <si>
    <t>8. Santa Cruzan</t>
  </si>
  <si>
    <t>A well attended Church activi-</t>
  </si>
  <si>
    <t>(May Flower Festival)</t>
  </si>
  <si>
    <t>Roman Catholic</t>
  </si>
  <si>
    <t xml:space="preserve">ties to attract more tourist </t>
  </si>
  <si>
    <t>Parishioner</t>
  </si>
  <si>
    <t xml:space="preserve">to come home in the City to </t>
  </si>
  <si>
    <t>join and celebrate the said event</t>
  </si>
  <si>
    <t xml:space="preserve">9. Isabela Day </t>
  </si>
  <si>
    <t>Various activities for the</t>
  </si>
  <si>
    <t>Celebration</t>
  </si>
  <si>
    <t>founding Day of the Province</t>
  </si>
  <si>
    <t>10. Independence Day</t>
  </si>
  <si>
    <t>To commemorate and</t>
  </si>
  <si>
    <t>Celebrate our Freedom</t>
  </si>
  <si>
    <t>11. Tourism Destination</t>
  </si>
  <si>
    <t>Site Visitation, inspection of</t>
  </si>
  <si>
    <t>Jan-Dec. 20</t>
  </si>
  <si>
    <t>Tourism Establishment</t>
  </si>
  <si>
    <t>tourism establishment</t>
  </si>
  <si>
    <t>Inspection</t>
  </si>
  <si>
    <t>12. Tourism Month</t>
  </si>
  <si>
    <t>Conduct Tourism Quiz within</t>
  </si>
  <si>
    <t>the City and attend various</t>
  </si>
  <si>
    <t>activities in the City and Region</t>
  </si>
  <si>
    <t>13. Annual Convention of</t>
  </si>
  <si>
    <t>Attend the Annual Convention</t>
  </si>
  <si>
    <t>Association of Tourism</t>
  </si>
  <si>
    <t xml:space="preserve">on Associaiton of Tourism </t>
  </si>
  <si>
    <t>Officer of the Phil.</t>
  </si>
  <si>
    <t>Officer of the Philippines</t>
  </si>
  <si>
    <t>14. Mandatory Accredi-</t>
  </si>
  <si>
    <t>Conduct seminars on field for</t>
  </si>
  <si>
    <t>tation</t>
  </si>
  <si>
    <t>inspection and accreditation</t>
  </si>
  <si>
    <t xml:space="preserve">15. Anniversary of </t>
  </si>
  <si>
    <t>Conduct Cultural Show,</t>
  </si>
  <si>
    <t>Oct. 20</t>
  </si>
  <si>
    <t>Hacienda De San Luis</t>
  </si>
  <si>
    <t>Carabao Race and Laro</t>
  </si>
  <si>
    <t>Staff</t>
  </si>
  <si>
    <t>ng Lahi</t>
  </si>
  <si>
    <t xml:space="preserve">16. Indigenous People </t>
  </si>
  <si>
    <t>Conduct of Cultural show</t>
  </si>
  <si>
    <t>IP</t>
  </si>
  <si>
    <t>for the Indigenous People</t>
  </si>
  <si>
    <t>of the Philippines Celebration</t>
  </si>
  <si>
    <t>17. Cauayan City Patronal</t>
  </si>
  <si>
    <t xml:space="preserve">Various Activity for the </t>
  </si>
  <si>
    <t>Patronal Fiesta</t>
  </si>
  <si>
    <t>Cauayan Patronal Fiesta</t>
  </si>
  <si>
    <t xml:space="preserve">18. D' Voice Metro </t>
  </si>
  <si>
    <t>Conduct variety show to</t>
  </si>
  <si>
    <t>Nov. 20</t>
  </si>
  <si>
    <t>discover new talent</t>
  </si>
  <si>
    <t>19. Paskuhan sa Cauayan</t>
  </si>
  <si>
    <t xml:space="preserve">Conduct variety show  and </t>
  </si>
  <si>
    <t>Dec. 20</t>
  </si>
  <si>
    <t>talents from all sector in</t>
  </si>
  <si>
    <t>Cauayan</t>
  </si>
  <si>
    <t>Celebration of Rizay Day</t>
  </si>
  <si>
    <t>Dec. 30 - 20</t>
  </si>
  <si>
    <t>20. Rizal Day Celebration</t>
  </si>
  <si>
    <t>Flowering offering and others</t>
  </si>
  <si>
    <t>City Planning and Development Coordinator</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</si>
</sst>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 #,##0.00_);_(* \(#,##0.00\);_(* &quot;-&quot;??_);_(@_)"/>
    <numFmt numFmtId="165" formatCode="_-* #,##0.00_-;\-* #,##0.00_-;_-* &quot;-&quot;??_-;_-@"/>
  </numFmts>
  <fonts count="26">
    <font>
      <sz val="11.0"/>
      <color theme="1"/>
      <name val="Calibri"/>
      <scheme val="minor"/>
    </font>
    <font>
      <b/>
      <sz val="10.0"/>
      <color theme="1"/>
      <name val="Arial Narrow"/>
    </font>
    <font>
      <sz val="10.0"/>
      <color theme="1"/>
      <name val="Arial Narrow"/>
    </font>
    <font>
      <b/>
      <sz val="9.0"/>
      <color theme="1"/>
      <name val="Arial Narrow"/>
    </font>
    <font>
      <sz val="9.0"/>
      <color theme="1"/>
      <name val="Arial Narrow"/>
    </font>
    <font/>
    <font>
      <sz val="8.0"/>
      <color theme="1"/>
      <name val="Arial Narrow"/>
    </font>
    <font>
      <sz val="9.0"/>
      <color rgb="FF000000"/>
      <name val="Arial Narrow"/>
    </font>
    <font>
      <b/>
      <sz val="8.0"/>
      <color theme="1"/>
      <name val="Arial Narrow"/>
    </font>
    <font>
      <sz val="11.0"/>
      <color rgb="FFFF0000"/>
      <name val="Calibri"/>
      <scheme val="minor"/>
    </font>
    <font>
      <b/>
      <sz val="9.0"/>
      <color rgb="FF000000"/>
      <name val="Arial Narrow"/>
    </font>
    <font>
      <sz val="9.0"/>
      <color theme="1"/>
      <name val="Calibri"/>
      <scheme val="minor"/>
    </font>
    <font>
      <b/>
      <sz val="14.0"/>
      <color theme="1"/>
      <name val="Calibri"/>
      <scheme val="minor"/>
    </font>
    <font>
      <sz val="12.0"/>
      <color theme="1"/>
      <name val="Calibri"/>
      <scheme val="minor"/>
    </font>
    <font>
      <b/>
      <sz val="8.0"/>
      <color theme="1"/>
      <name val="Calibri"/>
      <scheme val="minor"/>
    </font>
    <font>
      <b/>
      <sz val="9.0"/>
      <color theme="1"/>
      <name val="Calibri"/>
      <scheme val="minor"/>
    </font>
    <font>
      <sz val="8.0"/>
      <color theme="1"/>
      <name val="Calibri"/>
      <scheme val="minor"/>
    </font>
    <font>
      <b/>
      <sz val="11.0"/>
      <color theme="1"/>
      <name val="Calibri"/>
      <scheme val="minor"/>
    </font>
    <font>
      <sz val="10.0"/>
      <color theme="1"/>
      <name val="Calibri"/>
      <scheme val="minor"/>
    </font>
    <font>
      <b/>
      <sz val="10.0"/>
      <color theme="1"/>
      <name val="Calibri"/>
      <scheme val="minor"/>
    </font>
    <font>
      <sz val="9.0"/>
      <color theme="1"/>
      <name val="Arial"/>
    </font>
    <font>
      <b/>
      <sz val="12.0"/>
      <color theme="1"/>
      <name val="Calibri"/>
      <scheme val="minor"/>
    </font>
    <font>
      <sz val="11.0"/>
      <color theme="1"/>
      <name val="Arial Narrow"/>
    </font>
    <font>
      <color theme="1"/>
      <name val="Calibri"/>
      <scheme val="minor"/>
    </font>
    <font>
      <b/>
      <sz val="11.0"/>
      <color theme="1"/>
      <name val="Arial Narrow"/>
    </font>
    <font>
      <sz val="10.0"/>
      <color rgb="FF000000"/>
      <name val="Calibri"/>
      <scheme val="minor"/>
    </font>
  </fonts>
  <fills count="10">
    <fill>
      <patternFill patternType="none"/>
    </fill>
    <fill>
      <patternFill patternType="lightGray"/>
    </fill>
    <fill>
      <patternFill patternType="solid">
        <fgColor theme="0"/>
        <bgColor theme="0"/>
      </patternFill>
    </fill>
    <fill>
      <patternFill patternType="solid">
        <fgColor rgb="FFFFFFFF"/>
        <bgColor rgb="FFFFFFFF"/>
      </patternFill>
    </fill>
    <fill>
      <patternFill patternType="solid">
        <fgColor rgb="FFFFFF00"/>
        <bgColor rgb="FFFFFF00"/>
      </patternFill>
    </fill>
    <fill>
      <patternFill patternType="solid">
        <fgColor rgb="FFFDE9D9"/>
        <bgColor rgb="FFFDE9D9"/>
      </patternFill>
    </fill>
    <fill>
      <patternFill patternType="solid">
        <fgColor rgb="FFD6E3BC"/>
        <bgColor rgb="FFD6E3BC"/>
      </patternFill>
    </fill>
    <fill>
      <patternFill patternType="solid">
        <fgColor rgb="FFFBD4B4"/>
        <bgColor rgb="FFFBD4B4"/>
      </patternFill>
    </fill>
    <fill>
      <patternFill patternType="solid">
        <fgColor rgb="FFFFC000"/>
        <bgColor rgb="FFFFC000"/>
      </patternFill>
    </fill>
    <fill>
      <patternFill patternType="solid">
        <fgColor rgb="FFFABF8F"/>
        <bgColor rgb="FFFABF8F"/>
      </patternFill>
    </fill>
  </fills>
  <borders count="46">
    <border/>
    <border>
      <left style="thin">
        <color rgb="FF000000"/>
      </left>
      <right style="thin">
        <color rgb="FF000000"/>
      </right>
      <top style="thin">
        <color rgb="FF000000"/>
      </top>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right style="thin">
        <color rgb="FF000000"/>
      </right>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right style="thin">
        <color rgb="FF000000"/>
      </right>
      <top style="thin">
        <color rgb="FF000000"/>
      </top>
      <bottom style="thin">
        <color rgb="FF000000"/>
      </bottom>
    </border>
    <border>
      <left/>
      <right/>
      <top style="thin">
        <color rgb="FF000000"/>
      </top>
      <bottom style="thin">
        <color rgb="FF000000"/>
      </bottom>
    </border>
    <border>
      <left/>
      <right/>
      <top/>
      <bottom/>
    </border>
    <border>
      <left style="thin">
        <color rgb="FF000000"/>
      </left>
      <right style="thin">
        <color rgb="FF000000"/>
      </right>
      <top/>
      <bottom style="thin">
        <color rgb="FF000000"/>
      </bottom>
    </border>
    <border>
      <left/>
      <right style="thin">
        <color rgb="FF000000"/>
      </right>
      <top/>
      <bottom style="thin">
        <color rgb="FF000000"/>
      </bottom>
    </border>
    <border>
      <left/>
      <right/>
      <top/>
      <bottom style="thin">
        <color rgb="FF000000"/>
      </bottom>
    </border>
    <border>
      <bottom style="thin">
        <color rgb="FF000000"/>
      </bottom>
    </border>
    <border>
      <left/>
      <top style="thin">
        <color rgb="FF000000"/>
      </top>
      <bottom style="thin">
        <color rgb="FF000000"/>
      </bottom>
    </border>
    <border>
      <left style="thin">
        <color rgb="FF000000"/>
      </left>
      <right/>
      <top style="thin">
        <color rgb="FF000000"/>
      </top>
      <bottom style="thin">
        <color rgb="FF000000"/>
      </bottom>
    </border>
    <border>
      <left style="thin">
        <color rgb="FF000000"/>
      </left>
      <bottom style="thin">
        <color rgb="FF000000"/>
      </bottom>
    </border>
    <border>
      <left style="thin">
        <color rgb="FF000000"/>
      </left>
      <right/>
      <top style="thin">
        <color rgb="FF000000"/>
      </top>
      <bottom/>
    </border>
    <border>
      <left/>
      <right style="thin">
        <color rgb="FF000000"/>
      </right>
      <top style="thin">
        <color rgb="FF000000"/>
      </top>
      <bottom/>
    </border>
    <border>
      <left/>
      <right/>
      <top style="thin">
        <color rgb="FF000000"/>
      </top>
      <bottom/>
    </border>
    <border>
      <right style="thin">
        <color rgb="FF000000"/>
      </right>
      <bottom style="thin">
        <color rgb="FF000000"/>
      </bottom>
    </border>
    <border>
      <left style="thin">
        <color rgb="FF000000"/>
      </left>
      <right/>
      <top/>
      <bottom style="thin">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right style="thin">
        <color rgb="FF000000"/>
      </right>
      <top style="thin">
        <color rgb="FF000000"/>
      </top>
      <bottom/>
    </border>
    <border>
      <top style="thin">
        <color rgb="FF000000"/>
      </top>
    </border>
    <border>
      <left style="thin">
        <color rgb="FF000000"/>
      </left>
      <top/>
      <bottom style="thin">
        <color rgb="FF000000"/>
      </bottom>
    </border>
    <border>
      <top/>
      <bottom style="thin">
        <color rgb="FF000000"/>
      </bottom>
    </border>
    <border>
      <right style="thin">
        <color rgb="FF000000"/>
      </right>
      <top/>
      <bottom style="thin">
        <color rgb="FF000000"/>
      </bottom>
    </border>
    <border>
      <left/>
      <top/>
      <bottom style="thin">
        <color rgb="FF000000"/>
      </bottom>
    </border>
    <border>
      <right/>
      <top/>
      <bottom style="thin">
        <color rgb="FF000000"/>
      </bottom>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right/>
      <top/>
    </border>
    <border>
      <left style="thin">
        <color rgb="FF000000"/>
      </left>
      <right/>
      <bottom style="thin">
        <color rgb="FF000000"/>
      </bottom>
    </border>
    <border>
      <left style="thin">
        <color rgb="FF000000"/>
      </left>
      <top/>
      <bottom/>
    </border>
    <border>
      <top/>
      <bottom/>
    </border>
    <border>
      <right style="thin">
        <color rgb="FF000000"/>
      </right>
      <top/>
      <bottom/>
    </border>
    <border>
      <right/>
      <top/>
      <bottom/>
    </border>
    <border>
      <left/>
      <right style="thin">
        <color rgb="FF000000"/>
      </right>
      <top/>
      <bottom/>
    </border>
    <border>
      <right/>
      <top style="thin">
        <color rgb="FF000000"/>
      </top>
      <bottom/>
    </border>
    <border>
      <left/>
      <top/>
      <bottom/>
    </border>
  </borders>
  <cellStyleXfs count="1">
    <xf borderId="0" fillId="0" fontId="0" numFmtId="0" applyAlignment="1" applyFont="1"/>
  </cellStyleXfs>
  <cellXfs count="641">
    <xf borderId="0" fillId="0" fontId="0" numFmtId="0" xfId="0" applyAlignment="1" applyFont="1">
      <alignment readingOrder="0" shrinkToFit="0" vertical="bottom" wrapText="0"/>
    </xf>
    <xf borderId="0" fillId="0" fontId="1" numFmtId="0" xfId="0" applyAlignment="1" applyFont="1">
      <alignment horizontal="center" shrinkToFit="0" vertical="center" wrapText="1"/>
    </xf>
    <xf borderId="0" fillId="0" fontId="1" numFmtId="0" xfId="0" applyAlignment="1" applyFont="1">
      <alignment horizontal="left" shrinkToFit="0" vertical="center" wrapText="1"/>
    </xf>
    <xf borderId="0" fillId="0" fontId="2" numFmtId="0" xfId="0" applyFont="1"/>
    <xf borderId="0" fillId="0" fontId="2" numFmtId="0" xfId="0" applyAlignment="1" applyFont="1">
      <alignment horizontal="center" shrinkToFit="0" vertical="center" wrapText="1"/>
    </xf>
    <xf borderId="0" fillId="0" fontId="3" numFmtId="0" xfId="0" applyAlignment="1" applyFont="1">
      <alignment horizontal="left" shrinkToFit="0" vertical="center" wrapText="1"/>
    </xf>
    <xf borderId="0" fillId="0" fontId="3" numFmtId="4" xfId="0" applyAlignment="1" applyFont="1" applyNumberFormat="1">
      <alignment horizontal="left" shrinkToFit="0" vertical="center" wrapText="1"/>
    </xf>
    <xf borderId="0" fillId="0" fontId="3" numFmtId="164" xfId="0" applyAlignment="1" applyFont="1" applyNumberFormat="1">
      <alignment horizontal="center" shrinkToFit="0" vertical="center" wrapText="1"/>
    </xf>
    <xf borderId="0" fillId="0" fontId="3" numFmtId="0" xfId="0" applyAlignment="1" applyFont="1">
      <alignment horizontal="center" shrinkToFit="0" vertical="center" wrapText="1"/>
    </xf>
    <xf borderId="0" fillId="0" fontId="4" numFmtId="0" xfId="0" applyFont="1"/>
    <xf borderId="1" fillId="0" fontId="3" numFmtId="0" xfId="0" applyAlignment="1" applyBorder="1" applyFont="1">
      <alignment horizontal="center" shrinkToFit="0" vertical="center" wrapText="1"/>
    </xf>
    <xf borderId="1" fillId="0" fontId="3" numFmtId="4" xfId="0" applyAlignment="1" applyBorder="1" applyFont="1" applyNumberFormat="1">
      <alignment horizontal="center" shrinkToFit="0" vertical="center" wrapText="1"/>
    </xf>
    <xf borderId="1" fillId="0" fontId="3" numFmtId="164" xfId="0" applyAlignment="1" applyBorder="1" applyFont="1" applyNumberFormat="1">
      <alignment horizontal="center" shrinkToFit="0" vertical="center" wrapText="1"/>
    </xf>
    <xf borderId="2" fillId="0" fontId="3" numFmtId="0" xfId="0" applyAlignment="1" applyBorder="1" applyFont="1">
      <alignment horizontal="center" shrinkToFit="0" vertical="center" wrapText="1"/>
    </xf>
    <xf borderId="3" fillId="0" fontId="5" numFmtId="0" xfId="0" applyBorder="1" applyFont="1"/>
    <xf borderId="2" fillId="0" fontId="3" numFmtId="0" xfId="0" applyAlignment="1" applyBorder="1" applyFont="1">
      <alignment horizontal="center" vertical="center"/>
    </xf>
    <xf borderId="4" fillId="0" fontId="5" numFmtId="0" xfId="0" applyBorder="1" applyFont="1"/>
    <xf borderId="2" fillId="0" fontId="3" numFmtId="0" xfId="0" applyAlignment="1" applyBorder="1" applyFont="1">
      <alignment horizontal="center" shrinkToFit="0" vertical="top" wrapText="1"/>
    </xf>
    <xf borderId="5" fillId="0" fontId="5" numFmtId="0" xfId="0" applyBorder="1" applyFont="1"/>
    <xf borderId="1" fillId="0" fontId="3" numFmtId="0" xfId="0" applyAlignment="1" applyBorder="1" applyFont="1">
      <alignment horizontal="center" shrinkToFit="0" vertical="top" wrapText="1"/>
    </xf>
    <xf borderId="6" fillId="0" fontId="5" numFmtId="0" xfId="0" applyBorder="1" applyFont="1"/>
    <xf quotePrefix="1" borderId="7" fillId="0" fontId="6" numFmtId="0" xfId="0" applyAlignment="1" applyBorder="1" applyFont="1">
      <alignment horizontal="center" shrinkToFit="0" vertical="center" wrapText="1"/>
    </xf>
    <xf borderId="2" fillId="0" fontId="3" numFmtId="0" xfId="0" applyAlignment="1" applyBorder="1" applyFont="1">
      <alignment horizontal="left" shrinkToFit="0" vertical="center" wrapText="1"/>
    </xf>
    <xf borderId="7" fillId="0" fontId="4" numFmtId="0" xfId="0" applyAlignment="1" applyBorder="1" applyFont="1">
      <alignment horizontal="center" shrinkToFit="0" vertical="center" wrapText="1"/>
    </xf>
    <xf borderId="7" fillId="2" fontId="4" numFmtId="0" xfId="0" applyAlignment="1" applyBorder="1" applyFill="1" applyFont="1">
      <alignment horizontal="left" shrinkToFit="0" vertical="center" wrapText="1"/>
    </xf>
    <xf borderId="8" fillId="3" fontId="4" numFmtId="0" xfId="0" applyAlignment="1" applyBorder="1" applyFill="1" applyFont="1">
      <alignment horizontal="center" shrinkToFit="0" vertical="center" wrapText="1"/>
    </xf>
    <xf borderId="9" fillId="3" fontId="4" numFmtId="0" xfId="0" applyAlignment="1" applyBorder="1" applyFont="1">
      <alignment horizontal="center" shrinkToFit="0" vertical="center" wrapText="1"/>
    </xf>
    <xf borderId="7" fillId="0" fontId="4" numFmtId="0" xfId="0" applyAlignment="1" applyBorder="1" applyFont="1">
      <alignment shrinkToFit="0" vertical="center" wrapText="1"/>
    </xf>
    <xf borderId="10" fillId="2" fontId="7" numFmtId="164" xfId="0" applyAlignment="1" applyBorder="1" applyFont="1" applyNumberFormat="1">
      <alignment horizontal="right" vertical="center"/>
    </xf>
    <xf borderId="1" fillId="0" fontId="7" numFmtId="164" xfId="0" applyAlignment="1" applyBorder="1" applyFont="1" applyNumberFormat="1">
      <alignment horizontal="right" vertical="center"/>
    </xf>
    <xf borderId="0" fillId="0" fontId="7" numFmtId="164" xfId="0" applyAlignment="1" applyFont="1" applyNumberFormat="1">
      <alignment horizontal="right" vertical="center"/>
    </xf>
    <xf borderId="7" fillId="2" fontId="4" numFmtId="164" xfId="0" applyAlignment="1" applyBorder="1" applyFont="1" applyNumberFormat="1">
      <alignment horizontal="right" vertical="center"/>
    </xf>
    <xf borderId="7" fillId="2" fontId="4" numFmtId="164" xfId="0" applyAlignment="1" applyBorder="1" applyFont="1" applyNumberFormat="1">
      <alignment horizontal="center" shrinkToFit="0" vertical="center" wrapText="1"/>
    </xf>
    <xf borderId="7" fillId="0" fontId="4" numFmtId="164" xfId="0" applyAlignment="1" applyBorder="1" applyFont="1" applyNumberFormat="1">
      <alignment horizontal="right" shrinkToFit="0" vertical="center" wrapText="1"/>
    </xf>
    <xf borderId="7" fillId="0" fontId="4" numFmtId="0" xfId="0" applyAlignment="1" applyBorder="1" applyFont="1">
      <alignment horizontal="left" shrinkToFit="0" vertical="center" wrapText="1"/>
    </xf>
    <xf borderId="7" fillId="2" fontId="7" numFmtId="164" xfId="0" applyAlignment="1" applyBorder="1" applyFont="1" applyNumberFormat="1">
      <alignment horizontal="right" vertical="center"/>
    </xf>
    <xf borderId="7" fillId="0" fontId="7" numFmtId="164" xfId="0" applyAlignment="1" applyBorder="1" applyFont="1" applyNumberFormat="1">
      <alignment horizontal="right" vertical="center"/>
    </xf>
    <xf borderId="7" fillId="0" fontId="4" numFmtId="164" xfId="0" applyAlignment="1" applyBorder="1" applyFont="1" applyNumberFormat="1">
      <alignment horizontal="right" vertical="center"/>
    </xf>
    <xf borderId="11" fillId="2" fontId="4" numFmtId="0" xfId="0" applyAlignment="1" applyBorder="1" applyFont="1">
      <alignment horizontal="left" shrinkToFit="0" vertical="center" wrapText="1"/>
    </xf>
    <xf borderId="6" fillId="0" fontId="4" numFmtId="0" xfId="0" applyAlignment="1" applyBorder="1" applyFont="1">
      <alignment horizontal="center" shrinkToFit="0" vertical="center" wrapText="1"/>
    </xf>
    <xf borderId="12" fillId="3" fontId="4" numFmtId="0" xfId="0" applyAlignment="1" applyBorder="1" applyFont="1">
      <alignment horizontal="center" shrinkToFit="0" vertical="center" wrapText="1"/>
    </xf>
    <xf borderId="13" fillId="3" fontId="4" numFmtId="0" xfId="0" applyAlignment="1" applyBorder="1" applyFont="1">
      <alignment horizontal="center" shrinkToFit="0" vertical="center" wrapText="1"/>
    </xf>
    <xf borderId="6" fillId="0" fontId="4" numFmtId="0" xfId="0" applyAlignment="1" applyBorder="1" applyFont="1">
      <alignment shrinkToFit="0" vertical="center" wrapText="1"/>
    </xf>
    <xf borderId="11" fillId="2" fontId="4" numFmtId="164" xfId="0" applyAlignment="1" applyBorder="1" applyFont="1" applyNumberFormat="1">
      <alignment horizontal="right" vertical="center"/>
    </xf>
    <xf borderId="6" fillId="0" fontId="4" numFmtId="164" xfId="0" applyAlignment="1" applyBorder="1" applyFont="1" applyNumberFormat="1">
      <alignment horizontal="right" vertical="center"/>
    </xf>
    <xf borderId="7" fillId="2" fontId="4" numFmtId="164" xfId="0" applyAlignment="1" applyBorder="1" applyFont="1" applyNumberFormat="1">
      <alignment horizontal="center" vertical="center"/>
    </xf>
    <xf borderId="0" fillId="0" fontId="4" numFmtId="0" xfId="0" applyAlignment="1" applyFont="1">
      <alignment horizontal="center" shrinkToFit="0" vertical="center" wrapText="1"/>
    </xf>
    <xf borderId="14" fillId="0" fontId="4" numFmtId="0" xfId="0" applyAlignment="1" applyBorder="1" applyFont="1">
      <alignment horizontal="center" shrinkToFit="0" vertical="center" wrapText="1"/>
    </xf>
    <xf borderId="14" fillId="0" fontId="5" numFmtId="0" xfId="0" applyBorder="1" applyFont="1"/>
    <xf borderId="7" fillId="0" fontId="3" numFmtId="164" xfId="0" applyAlignment="1" applyBorder="1" applyFont="1" applyNumberFormat="1">
      <alignment horizontal="center" shrinkToFit="0" vertical="center" wrapText="1"/>
    </xf>
    <xf borderId="7" fillId="0" fontId="3" numFmtId="0" xfId="0" applyAlignment="1" applyBorder="1" applyFont="1">
      <alignment horizontal="center" shrinkToFit="0" vertical="center" wrapText="1"/>
    </xf>
    <xf borderId="7" fillId="3" fontId="4" numFmtId="0" xfId="0" applyAlignment="1" applyBorder="1" applyFont="1">
      <alignment shrinkToFit="0" vertical="center" wrapText="1"/>
    </xf>
    <xf borderId="7" fillId="3" fontId="4" numFmtId="0" xfId="0" applyAlignment="1" applyBorder="1" applyFont="1">
      <alignment horizontal="center" shrinkToFit="0" vertical="center" wrapText="1"/>
    </xf>
    <xf borderId="2" fillId="0" fontId="4" numFmtId="0" xfId="0" applyAlignment="1" applyBorder="1" applyFont="1">
      <alignment horizontal="center" shrinkToFit="0" vertical="center" wrapText="1"/>
    </xf>
    <xf borderId="9" fillId="2" fontId="4" numFmtId="0" xfId="0" applyAlignment="1" applyBorder="1" applyFont="1">
      <alignment horizontal="left" shrinkToFit="0" vertical="center" wrapText="1"/>
    </xf>
    <xf borderId="7" fillId="2" fontId="7" numFmtId="164" xfId="0" applyBorder="1" applyFont="1" applyNumberFormat="1"/>
    <xf borderId="7" fillId="0" fontId="7" numFmtId="164" xfId="0" applyBorder="1" applyFont="1" applyNumberFormat="1"/>
    <xf borderId="3" fillId="0" fontId="4" numFmtId="0" xfId="0" applyAlignment="1" applyBorder="1" applyFont="1">
      <alignment horizontal="left" shrinkToFit="0" vertical="center" wrapText="1"/>
    </xf>
    <xf borderId="4" fillId="0" fontId="4" numFmtId="0" xfId="0" applyAlignment="1" applyBorder="1" applyFont="1">
      <alignment horizontal="center" shrinkToFit="0" vertical="center" wrapText="1"/>
    </xf>
    <xf borderId="15" fillId="4" fontId="3" numFmtId="0" xfId="0" applyAlignment="1" applyBorder="1" applyFill="1" applyFont="1">
      <alignment horizontal="center" shrinkToFit="0" vertical="center" wrapText="1"/>
    </xf>
    <xf borderId="7" fillId="4" fontId="3" numFmtId="164" xfId="0" applyAlignment="1" applyBorder="1" applyFont="1" applyNumberFormat="1">
      <alignment vertical="center"/>
    </xf>
    <xf borderId="7" fillId="4" fontId="3" numFmtId="165" xfId="0" applyAlignment="1" applyBorder="1" applyFont="1" applyNumberFormat="1">
      <alignment vertical="center"/>
    </xf>
    <xf quotePrefix="1" borderId="6" fillId="0" fontId="4" numFmtId="0" xfId="0" applyAlignment="1" applyBorder="1" applyFont="1">
      <alignment horizontal="center" shrinkToFit="0" vertical="center" wrapText="1"/>
    </xf>
    <xf borderId="16" fillId="3" fontId="4" numFmtId="0" xfId="0" applyAlignment="1" applyBorder="1" applyFont="1">
      <alignment shrinkToFit="0" vertical="center" wrapText="1"/>
    </xf>
    <xf borderId="6" fillId="0" fontId="6" numFmtId="0" xfId="0" applyAlignment="1" applyBorder="1" applyFont="1">
      <alignment horizontal="center" shrinkToFit="0" vertical="center" wrapText="1"/>
    </xf>
    <xf borderId="7" fillId="0" fontId="6" numFmtId="0" xfId="0" applyAlignment="1" applyBorder="1" applyFont="1">
      <alignment horizontal="center" shrinkToFit="0" vertical="center" wrapText="1"/>
    </xf>
    <xf borderId="0" fillId="0" fontId="0" numFmtId="164" xfId="0" applyFont="1" applyNumberFormat="1"/>
    <xf borderId="0" fillId="0" fontId="4" numFmtId="164" xfId="0" applyAlignment="1" applyFont="1" applyNumberFormat="1">
      <alignment horizontal="center" shrinkToFit="0" vertical="center" wrapText="1"/>
    </xf>
    <xf quotePrefix="1" borderId="6" fillId="0" fontId="6" numFmtId="0" xfId="0" applyAlignment="1" applyBorder="1" applyFont="1">
      <alignment horizontal="center" shrinkToFit="0" vertical="center" wrapText="1"/>
    </xf>
    <xf borderId="6" fillId="0" fontId="4" numFmtId="0" xfId="0" applyAlignment="1" applyBorder="1" applyFont="1">
      <alignment shrinkToFit="0" vertical="top" wrapText="1"/>
    </xf>
    <xf borderId="7" fillId="3" fontId="4" numFmtId="164" xfId="0" applyAlignment="1" applyBorder="1" applyFont="1" applyNumberFormat="1">
      <alignment shrinkToFit="0" vertical="center" wrapText="1"/>
    </xf>
    <xf borderId="7" fillId="2" fontId="4" numFmtId="164" xfId="0" applyAlignment="1" applyBorder="1" applyFont="1" applyNumberFormat="1">
      <alignment vertical="center"/>
    </xf>
    <xf borderId="17" fillId="0" fontId="4" numFmtId="0" xfId="0" applyAlignment="1" applyBorder="1" applyFont="1">
      <alignment shrinkToFit="0" vertical="center" wrapText="1"/>
    </xf>
    <xf borderId="6" fillId="0" fontId="4" numFmtId="164" xfId="0" applyAlignment="1" applyBorder="1" applyFont="1" applyNumberFormat="1">
      <alignment horizontal="right" shrinkToFit="0" vertical="center" wrapText="1"/>
    </xf>
    <xf borderId="6" fillId="0" fontId="4" numFmtId="0" xfId="0" applyAlignment="1" applyBorder="1" applyFont="1">
      <alignment horizontal="left" shrinkToFit="0" vertical="center" wrapText="1"/>
    </xf>
    <xf borderId="16" fillId="3" fontId="4" numFmtId="0" xfId="0" applyAlignment="1" applyBorder="1" applyFont="1">
      <alignment shrinkToFit="0" vertical="top" wrapText="1"/>
    </xf>
    <xf borderId="18" fillId="3" fontId="4" numFmtId="0" xfId="0" applyAlignment="1" applyBorder="1" applyFont="1">
      <alignment shrinkToFit="0" vertical="center" wrapText="1"/>
    </xf>
    <xf borderId="16" fillId="3" fontId="4" numFmtId="0" xfId="0" applyAlignment="1" applyBorder="1" applyFont="1">
      <alignment horizontal="left" shrinkToFit="0" vertical="center" wrapText="1"/>
    </xf>
    <xf borderId="16" fillId="3" fontId="4" numFmtId="0" xfId="0" applyAlignment="1" applyBorder="1" applyFont="1">
      <alignment horizontal="center" shrinkToFit="0" vertical="center" wrapText="1"/>
    </xf>
    <xf borderId="16" fillId="2" fontId="4" numFmtId="0" xfId="0" applyAlignment="1" applyBorder="1" applyFont="1">
      <alignment shrinkToFit="0" vertical="center" wrapText="1"/>
    </xf>
    <xf borderId="7" fillId="2" fontId="4" numFmtId="164" xfId="0" applyAlignment="1" applyBorder="1" applyFont="1" applyNumberFormat="1">
      <alignment shrinkToFit="0" vertical="center" wrapText="1"/>
    </xf>
    <xf borderId="16" fillId="2" fontId="4" numFmtId="0" xfId="0" applyAlignment="1" applyBorder="1" applyFont="1">
      <alignment horizontal="left" shrinkToFit="0" vertical="center" wrapText="1"/>
    </xf>
    <xf borderId="7" fillId="0" fontId="4" numFmtId="0" xfId="0" applyAlignment="1" applyBorder="1" applyFont="1">
      <alignment shrinkToFit="0" vertical="top" wrapText="1"/>
    </xf>
    <xf borderId="7" fillId="3" fontId="4" numFmtId="0" xfId="0" applyAlignment="1" applyBorder="1" applyFont="1">
      <alignment shrinkToFit="0" vertical="top" wrapText="1"/>
    </xf>
    <xf borderId="7" fillId="2" fontId="4" numFmtId="0" xfId="0" applyAlignment="1" applyBorder="1" applyFont="1">
      <alignment shrinkToFit="0" vertical="center" wrapText="1"/>
    </xf>
    <xf borderId="2" fillId="4" fontId="3" numFmtId="164" xfId="0" applyAlignment="1" applyBorder="1" applyFont="1" applyNumberFormat="1">
      <alignment horizontal="center" shrinkToFit="0" vertical="center" wrapText="1"/>
    </xf>
    <xf borderId="7" fillId="4" fontId="3" numFmtId="164" xfId="0" applyAlignment="1" applyBorder="1" applyFont="1" applyNumberFormat="1">
      <alignment shrinkToFit="0" vertical="center" wrapText="1"/>
    </xf>
    <xf borderId="7" fillId="0" fontId="4" numFmtId="0" xfId="0" applyAlignment="1" applyBorder="1" applyFont="1">
      <alignment horizontal="left" shrinkToFit="0" vertical="top" wrapText="1"/>
    </xf>
    <xf borderId="7" fillId="0" fontId="6" numFmtId="0" xfId="0" applyAlignment="1" applyBorder="1" applyFont="1">
      <alignment horizontal="center" vertical="center"/>
    </xf>
    <xf borderId="7" fillId="0" fontId="3" numFmtId="0" xfId="0" applyAlignment="1" applyBorder="1" applyFont="1">
      <alignment horizontal="left" shrinkToFit="0" vertical="center" wrapText="1"/>
    </xf>
    <xf borderId="6" fillId="0" fontId="4" numFmtId="0" xfId="0" applyAlignment="1" applyBorder="1" applyFont="1">
      <alignment horizontal="left" shrinkToFit="0" vertical="top" wrapText="1"/>
    </xf>
    <xf borderId="7" fillId="2" fontId="3" numFmtId="164" xfId="0" applyAlignment="1" applyBorder="1" applyFont="1" applyNumberFormat="1">
      <alignment horizontal="center" shrinkToFit="0" vertical="center" wrapText="1"/>
    </xf>
    <xf borderId="19" fillId="3" fontId="4" numFmtId="0" xfId="0" applyAlignment="1" applyBorder="1" applyFont="1">
      <alignment horizontal="center" shrinkToFit="0" vertical="center" wrapText="1"/>
    </xf>
    <xf borderId="20" fillId="3" fontId="4" numFmtId="0" xfId="0" applyAlignment="1" applyBorder="1" applyFont="1">
      <alignment horizontal="center" shrinkToFit="0" vertical="center" wrapText="1"/>
    </xf>
    <xf borderId="7" fillId="2" fontId="6" numFmtId="0" xfId="0" applyAlignment="1" applyBorder="1" applyFont="1">
      <alignment horizontal="center" shrinkToFit="0" vertical="center" wrapText="1"/>
    </xf>
    <xf borderId="16" fillId="3" fontId="3" numFmtId="0" xfId="0" applyAlignment="1" applyBorder="1" applyFont="1">
      <alignment shrinkToFit="0" vertical="center" wrapText="1"/>
    </xf>
    <xf borderId="11" fillId="3" fontId="6" numFmtId="0" xfId="0" applyAlignment="1" applyBorder="1" applyFont="1">
      <alignment horizontal="center" shrinkToFit="0" vertical="center" wrapText="1"/>
    </xf>
    <xf borderId="21" fillId="0" fontId="3" numFmtId="0" xfId="0" applyAlignment="1" applyBorder="1" applyFont="1">
      <alignment horizontal="center" shrinkToFit="0" vertical="center" wrapText="1"/>
    </xf>
    <xf borderId="14" fillId="0" fontId="3" numFmtId="0" xfId="0" applyAlignment="1" applyBorder="1" applyFont="1">
      <alignment horizontal="center" shrinkToFit="0" vertical="center" wrapText="1"/>
    </xf>
    <xf borderId="17" fillId="0" fontId="3" numFmtId="0" xfId="0" applyAlignment="1" applyBorder="1" applyFont="1">
      <alignment horizontal="center" shrinkToFit="0" vertical="center" wrapText="1"/>
    </xf>
    <xf borderId="6" fillId="0" fontId="3" numFmtId="0" xfId="0" applyAlignment="1" applyBorder="1" applyFont="1">
      <alignment horizontal="center" shrinkToFit="0" vertical="center" wrapText="1"/>
    </xf>
    <xf borderId="3" fillId="0" fontId="6" numFmtId="0" xfId="0" applyAlignment="1" applyBorder="1" applyFont="1">
      <alignment horizontal="center" shrinkToFit="0" vertical="center" wrapText="1"/>
    </xf>
    <xf borderId="4" fillId="0" fontId="6" numFmtId="0" xfId="0" applyAlignment="1" applyBorder="1" applyFont="1">
      <alignment horizontal="center" shrinkToFit="0" vertical="center" wrapText="1"/>
    </xf>
    <xf borderId="2" fillId="0" fontId="6" numFmtId="0" xfId="0" applyAlignment="1" applyBorder="1" applyFont="1">
      <alignment horizontal="center" shrinkToFit="0" vertical="center" wrapText="1"/>
    </xf>
    <xf borderId="7" fillId="0" fontId="4" numFmtId="0" xfId="0" applyAlignment="1" applyBorder="1" applyFont="1">
      <alignment shrinkToFit="0" wrapText="1"/>
    </xf>
    <xf borderId="9" fillId="3" fontId="6" numFmtId="0" xfId="0" applyAlignment="1" applyBorder="1" applyFont="1">
      <alignment horizontal="center" shrinkToFit="0" vertical="center" wrapText="1"/>
    </xf>
    <xf borderId="7" fillId="0" fontId="7" numFmtId="0" xfId="0" applyAlignment="1" applyBorder="1" applyFont="1">
      <alignment horizontal="center" shrinkToFit="0" vertical="center" wrapText="1"/>
    </xf>
    <xf borderId="7" fillId="3" fontId="6" numFmtId="0" xfId="0" applyAlignment="1" applyBorder="1" applyFont="1">
      <alignment horizontal="center" shrinkToFit="0" vertical="center" wrapText="1"/>
    </xf>
    <xf borderId="7" fillId="0" fontId="6" numFmtId="0" xfId="0" applyAlignment="1" applyBorder="1" applyFont="1">
      <alignment horizontal="left" shrinkToFit="0" vertical="center" wrapText="1"/>
    </xf>
    <xf borderId="7" fillId="0" fontId="0" numFmtId="0" xfId="0" applyBorder="1" applyFont="1"/>
    <xf borderId="7" fillId="0" fontId="4" numFmtId="0" xfId="0" applyAlignment="1" applyBorder="1" applyFont="1">
      <alignment horizontal="center" vertical="center"/>
    </xf>
    <xf borderId="2" fillId="0" fontId="4" numFmtId="0" xfId="0" applyAlignment="1" applyBorder="1" applyFont="1">
      <alignment horizontal="left" shrinkToFit="0" vertical="top" wrapText="1"/>
    </xf>
    <xf borderId="7" fillId="0" fontId="4" numFmtId="164" xfId="0" applyAlignment="1" applyBorder="1" applyFont="1" applyNumberFormat="1">
      <alignment vertical="center"/>
    </xf>
    <xf borderId="7" fillId="0" fontId="4" numFmtId="164" xfId="0" applyBorder="1" applyFont="1" applyNumberFormat="1"/>
    <xf borderId="7" fillId="0" fontId="4" numFmtId="0" xfId="0" applyAlignment="1" applyBorder="1" applyFont="1">
      <alignment horizontal="center"/>
    </xf>
    <xf borderId="2" fillId="0" fontId="4" numFmtId="0" xfId="0" applyAlignment="1" applyBorder="1" applyFont="1">
      <alignment horizontal="left" shrinkToFit="0" vertical="center" wrapText="1"/>
    </xf>
    <xf borderId="7" fillId="0" fontId="4" numFmtId="0" xfId="0" applyBorder="1" applyFont="1"/>
    <xf borderId="11" fillId="3" fontId="4" numFmtId="0" xfId="0" applyAlignment="1" applyBorder="1" applyFont="1">
      <alignment horizontal="center" shrinkToFit="0" vertical="center" wrapText="1"/>
    </xf>
    <xf borderId="22" fillId="3" fontId="4" numFmtId="0" xfId="0" applyAlignment="1" applyBorder="1" applyFont="1">
      <alignment shrinkToFit="0" vertical="center" wrapText="1"/>
    </xf>
    <xf borderId="11" fillId="3" fontId="4" numFmtId="164" xfId="0" applyAlignment="1" applyBorder="1" applyFont="1" applyNumberFormat="1">
      <alignment shrinkToFit="0" vertical="center" wrapText="1"/>
    </xf>
    <xf borderId="11" fillId="2" fontId="4" numFmtId="0" xfId="0" applyAlignment="1" applyBorder="1" applyFont="1">
      <alignment shrinkToFit="0" vertical="center" wrapText="1"/>
    </xf>
    <xf borderId="11" fillId="2" fontId="4" numFmtId="164" xfId="0" applyAlignment="1" applyBorder="1" applyFont="1" applyNumberFormat="1">
      <alignment shrinkToFit="0" vertical="center" wrapText="1"/>
    </xf>
    <xf borderId="6" fillId="0" fontId="7" numFmtId="0" xfId="0" applyAlignment="1" applyBorder="1" applyFont="1">
      <alignment horizontal="center" shrinkToFit="0" vertical="center" wrapText="1"/>
    </xf>
    <xf borderId="10" fillId="3" fontId="4" numFmtId="0" xfId="0" applyAlignment="1" applyBorder="1" applyFont="1">
      <alignment shrinkToFit="0" vertical="center" wrapText="1"/>
    </xf>
    <xf borderId="10" fillId="3" fontId="4" numFmtId="0" xfId="0" applyAlignment="1" applyBorder="1" applyFont="1">
      <alignment horizontal="center" shrinkToFit="0" vertical="center" wrapText="1"/>
    </xf>
    <xf borderId="0" fillId="0" fontId="4" numFmtId="0" xfId="0" applyAlignment="1" applyFont="1">
      <alignment shrinkToFit="0" wrapText="1"/>
    </xf>
    <xf borderId="10" fillId="3" fontId="6" numFmtId="0" xfId="0" applyAlignment="1" applyBorder="1" applyFont="1">
      <alignment horizontal="center" shrinkToFit="0" vertical="center" wrapText="1"/>
    </xf>
    <xf borderId="10" fillId="3" fontId="4" numFmtId="164" xfId="0" applyAlignment="1" applyBorder="1" applyFont="1" applyNumberFormat="1">
      <alignment shrinkToFit="0" vertical="center" wrapText="1"/>
    </xf>
    <xf borderId="10" fillId="2" fontId="4" numFmtId="0" xfId="0" applyAlignment="1" applyBorder="1" applyFont="1">
      <alignment shrinkToFit="0" vertical="center" wrapText="1"/>
    </xf>
    <xf borderId="10" fillId="2" fontId="4" numFmtId="164" xfId="0" applyAlignment="1" applyBorder="1" applyFont="1" applyNumberFormat="1">
      <alignment horizontal="right" vertical="center"/>
    </xf>
    <xf borderId="10" fillId="2" fontId="4" numFmtId="164" xfId="0" applyAlignment="1" applyBorder="1" applyFont="1" applyNumberFormat="1">
      <alignment shrinkToFit="0" vertical="center" wrapText="1"/>
    </xf>
    <xf borderId="0" fillId="0" fontId="4" numFmtId="164" xfId="0" applyAlignment="1" applyFont="1" applyNumberFormat="1">
      <alignment horizontal="right" vertical="center"/>
    </xf>
    <xf borderId="0" fillId="0" fontId="7" numFmtId="0" xfId="0" applyAlignment="1" applyFont="1">
      <alignment horizontal="left" shrinkToFit="0" vertical="center" wrapText="1"/>
    </xf>
    <xf borderId="7" fillId="0" fontId="7" numFmtId="0" xfId="0" applyAlignment="1" applyBorder="1" applyFont="1">
      <alignment horizontal="left" shrinkToFit="0" vertical="center" wrapText="1"/>
    </xf>
    <xf borderId="7" fillId="0" fontId="6" numFmtId="0" xfId="0" applyAlignment="1" applyBorder="1" applyFont="1">
      <alignment shrinkToFit="0" vertical="top" wrapText="1"/>
    </xf>
    <xf borderId="6" fillId="0" fontId="8" numFmtId="0" xfId="0" applyAlignment="1" applyBorder="1" applyFont="1">
      <alignment horizontal="center" shrinkToFit="0" vertical="center" wrapText="1"/>
    </xf>
    <xf borderId="1" fillId="0" fontId="4" numFmtId="0" xfId="0" applyAlignment="1" applyBorder="1" applyFont="1">
      <alignment shrinkToFit="0" vertical="center" wrapText="1"/>
    </xf>
    <xf borderId="23" fillId="4" fontId="3" numFmtId="164" xfId="0" applyAlignment="1" applyBorder="1" applyFont="1" applyNumberFormat="1">
      <alignment horizontal="center" shrinkToFit="0" vertical="center" wrapText="1"/>
    </xf>
    <xf borderId="24" fillId="0" fontId="5" numFmtId="0" xfId="0" applyBorder="1" applyFont="1"/>
    <xf borderId="25" fillId="0" fontId="5" numFmtId="0" xfId="0" applyBorder="1" applyFont="1"/>
    <xf borderId="26" fillId="4" fontId="3" numFmtId="164" xfId="0" applyAlignment="1" applyBorder="1" applyFont="1" applyNumberFormat="1">
      <alignment shrinkToFit="0" vertical="center" wrapText="1"/>
    </xf>
    <xf borderId="20" fillId="2" fontId="4" numFmtId="0" xfId="0" applyAlignment="1" applyBorder="1" applyFont="1">
      <alignment shrinkToFit="0" vertical="center" wrapText="1"/>
    </xf>
    <xf borderId="20" fillId="2" fontId="3" numFmtId="164" xfId="0" applyAlignment="1" applyBorder="1" applyFont="1" applyNumberFormat="1">
      <alignment horizontal="center" shrinkToFit="0" vertical="center" wrapText="1"/>
    </xf>
    <xf borderId="20" fillId="2" fontId="3" numFmtId="164" xfId="0" applyAlignment="1" applyBorder="1" applyFont="1" applyNumberFormat="1">
      <alignment shrinkToFit="0" vertical="center" wrapText="1"/>
    </xf>
    <xf borderId="10" fillId="2" fontId="3" numFmtId="164" xfId="0" applyAlignment="1" applyBorder="1" applyFont="1" applyNumberFormat="1">
      <alignment horizontal="center" shrinkToFit="0" vertical="center" wrapText="1"/>
    </xf>
    <xf borderId="10" fillId="2" fontId="3" numFmtId="164" xfId="0" applyAlignment="1" applyBorder="1" applyFont="1" applyNumberFormat="1">
      <alignment shrinkToFit="0" vertical="center" wrapText="1"/>
    </xf>
    <xf borderId="17" fillId="0" fontId="3" numFmtId="0" xfId="0" applyAlignment="1" applyBorder="1" applyFont="1">
      <alignment horizontal="left" shrinkToFit="0" vertical="center" wrapText="1"/>
    </xf>
    <xf borderId="21" fillId="0" fontId="5" numFmtId="0" xfId="0" applyBorder="1" applyFont="1"/>
    <xf borderId="16" fillId="2" fontId="4" numFmtId="164" xfId="0" applyAlignment="1" applyBorder="1" applyFont="1" applyNumberFormat="1">
      <alignment shrinkToFit="0" vertical="center" wrapText="1"/>
    </xf>
    <xf borderId="0" fillId="0" fontId="4" numFmtId="164" xfId="0" applyAlignment="1" applyFont="1" applyNumberFormat="1">
      <alignment horizontal="right" shrinkToFit="0" vertical="center" wrapText="1"/>
    </xf>
    <xf borderId="0" fillId="0" fontId="4" numFmtId="0" xfId="0" applyAlignment="1" applyFont="1">
      <alignment horizontal="left" shrinkToFit="0" vertical="center" wrapText="1"/>
    </xf>
    <xf quotePrefix="1" borderId="7" fillId="0" fontId="4" numFmtId="0" xfId="0" applyAlignment="1" applyBorder="1" applyFont="1">
      <alignment horizontal="left" shrinkToFit="0" vertical="center" wrapText="1"/>
    </xf>
    <xf quotePrefix="1" borderId="7" fillId="0" fontId="4" numFmtId="0" xfId="0" applyAlignment="1" applyBorder="1" applyFont="1">
      <alignment horizontal="center" shrinkToFit="0" vertical="center" wrapText="1"/>
    </xf>
    <xf borderId="7" fillId="0" fontId="4" numFmtId="164" xfId="0" applyAlignment="1" applyBorder="1" applyFont="1" applyNumberFormat="1">
      <alignment horizontal="center" shrinkToFit="0" vertical="center" wrapText="1"/>
    </xf>
    <xf borderId="2" fillId="5" fontId="3" numFmtId="0" xfId="0" applyAlignment="1" applyBorder="1" applyFill="1" applyFont="1">
      <alignment horizontal="center" shrinkToFit="0" vertical="center" wrapText="1"/>
    </xf>
    <xf borderId="7" fillId="5" fontId="3" numFmtId="164" xfId="0" applyAlignment="1" applyBorder="1" applyFont="1" applyNumberFormat="1">
      <alignment shrinkToFit="0" vertical="center" wrapText="1"/>
    </xf>
    <xf borderId="7" fillId="5" fontId="3" numFmtId="164" xfId="0" applyAlignment="1" applyBorder="1" applyFont="1" applyNumberFormat="1">
      <alignment horizontal="left" vertical="center"/>
    </xf>
    <xf borderId="27" fillId="0" fontId="4" numFmtId="0" xfId="0" applyAlignment="1" applyBorder="1" applyFont="1">
      <alignment horizontal="center" shrinkToFit="0" vertical="center" wrapText="1"/>
    </xf>
    <xf borderId="27" fillId="0" fontId="5" numFmtId="0" xfId="0" applyBorder="1" applyFont="1"/>
    <xf borderId="0" fillId="0" fontId="4" numFmtId="0" xfId="0" applyAlignment="1" applyFont="1">
      <alignment shrinkToFit="0" vertical="center" wrapText="1"/>
    </xf>
    <xf borderId="0" fillId="0" fontId="4" numFmtId="0" xfId="0" applyAlignment="1" applyFont="1">
      <alignment vertical="center"/>
    </xf>
    <xf borderId="0" fillId="0" fontId="0" numFmtId="0" xfId="0" applyFont="1"/>
    <xf borderId="0" fillId="0" fontId="4" numFmtId="164" xfId="0" applyAlignment="1" applyFont="1" applyNumberFormat="1">
      <alignment shrinkToFit="0" vertical="center" wrapText="1"/>
    </xf>
    <xf borderId="0" fillId="0" fontId="0" numFmtId="0" xfId="0" applyAlignment="1" applyFont="1">
      <alignment shrinkToFit="0" vertical="center" wrapText="1"/>
    </xf>
    <xf borderId="0" fillId="0" fontId="3" numFmtId="0" xfId="0" applyAlignment="1" applyFont="1">
      <alignment shrinkToFit="0" vertical="center" wrapText="1"/>
    </xf>
    <xf borderId="0" fillId="0" fontId="4" numFmtId="164" xfId="0" applyFont="1" applyNumberFormat="1"/>
    <xf borderId="4" fillId="0" fontId="3" numFmtId="0" xfId="0" applyAlignment="1" applyBorder="1" applyFont="1">
      <alignment shrinkToFit="0" vertical="center" wrapText="1"/>
    </xf>
    <xf borderId="7" fillId="0" fontId="3" numFmtId="165" xfId="0" applyAlignment="1" applyBorder="1" applyFont="1" applyNumberFormat="1">
      <alignment shrinkToFit="0" vertical="center" wrapText="1"/>
    </xf>
    <xf borderId="7" fillId="0" fontId="3" numFmtId="0" xfId="0" applyAlignment="1" applyBorder="1" applyFont="1">
      <alignment shrinkToFit="0" vertical="center" wrapText="1"/>
    </xf>
    <xf borderId="7" fillId="0" fontId="3" numFmtId="164" xfId="0" applyAlignment="1" applyBorder="1" applyFont="1" applyNumberFormat="1">
      <alignment shrinkToFit="0" vertical="center" wrapText="1"/>
    </xf>
    <xf borderId="2" fillId="0" fontId="0" numFmtId="0" xfId="0" applyAlignment="1" applyBorder="1" applyFont="1">
      <alignment horizontal="center"/>
    </xf>
    <xf borderId="7" fillId="0" fontId="3" numFmtId="165" xfId="0" applyBorder="1" applyFont="1" applyNumberFormat="1"/>
    <xf borderId="0" fillId="0" fontId="9" numFmtId="164" xfId="0" applyFont="1" applyNumberFormat="1"/>
    <xf borderId="7" fillId="3" fontId="6" numFmtId="0" xfId="0" applyAlignment="1" applyBorder="1" applyFont="1">
      <alignment shrinkToFit="0" vertical="center" wrapText="1"/>
    </xf>
    <xf borderId="7" fillId="2" fontId="6" numFmtId="0" xfId="0" applyAlignment="1" applyBorder="1" applyFont="1">
      <alignment shrinkToFit="0" vertical="center" wrapText="1"/>
    </xf>
    <xf borderId="7" fillId="0" fontId="6" numFmtId="0" xfId="0" applyAlignment="1" applyBorder="1" applyFont="1">
      <alignment horizontal="left" vertical="top"/>
    </xf>
    <xf borderId="17" fillId="0" fontId="4" numFmtId="0" xfId="0" applyAlignment="1" applyBorder="1" applyFont="1">
      <alignment horizontal="center" shrinkToFit="0" vertical="center" wrapText="1"/>
    </xf>
    <xf borderId="7" fillId="0" fontId="4" numFmtId="164" xfId="0" applyAlignment="1" applyBorder="1" applyFont="1" applyNumberFormat="1">
      <alignment horizontal="left" shrinkToFit="0" vertical="center" wrapText="1"/>
    </xf>
    <xf borderId="1" fillId="0" fontId="4" numFmtId="0" xfId="0" applyAlignment="1" applyBorder="1" applyFont="1">
      <alignment horizontal="center" shrinkToFit="0" vertical="center" wrapText="1"/>
    </xf>
    <xf borderId="26" fillId="3" fontId="4" numFmtId="0" xfId="0" applyAlignment="1" applyBorder="1" applyFont="1">
      <alignment shrinkToFit="0" vertical="center" wrapText="1"/>
    </xf>
    <xf quotePrefix="1" borderId="1" fillId="0" fontId="4" numFmtId="0" xfId="0" applyAlignment="1" applyBorder="1" applyFont="1">
      <alignment horizontal="center" shrinkToFit="0" vertical="center" wrapText="1"/>
    </xf>
    <xf borderId="26" fillId="3" fontId="4" numFmtId="0" xfId="0" applyAlignment="1" applyBorder="1" applyFont="1">
      <alignment horizontal="center" shrinkToFit="0" vertical="center" wrapText="1"/>
    </xf>
    <xf borderId="26" fillId="3" fontId="4" numFmtId="164" xfId="0" applyAlignment="1" applyBorder="1" applyFont="1" applyNumberFormat="1">
      <alignment shrinkToFit="0" vertical="center" wrapText="1"/>
    </xf>
    <xf borderId="26" fillId="2" fontId="4" numFmtId="0" xfId="0" applyAlignment="1" applyBorder="1" applyFont="1">
      <alignment shrinkToFit="0" vertical="center" wrapText="1"/>
    </xf>
    <xf borderId="26" fillId="2" fontId="4" numFmtId="164" xfId="0" applyAlignment="1" applyBorder="1" applyFont="1" applyNumberFormat="1">
      <alignment horizontal="right" vertical="center"/>
    </xf>
    <xf borderId="1" fillId="0" fontId="4" numFmtId="164" xfId="0" applyAlignment="1" applyBorder="1" applyFont="1" applyNumberFormat="1">
      <alignment horizontal="right" vertical="center"/>
    </xf>
    <xf borderId="1" fillId="0" fontId="7" numFmtId="0" xfId="0" applyAlignment="1" applyBorder="1" applyFont="1">
      <alignment horizontal="left" shrinkToFit="0" vertical="center" wrapText="1"/>
    </xf>
    <xf borderId="20" fillId="3" fontId="4" numFmtId="0" xfId="0" applyAlignment="1" applyBorder="1" applyFont="1">
      <alignment shrinkToFit="0" vertical="center" wrapText="1"/>
    </xf>
    <xf borderId="20" fillId="3" fontId="4" numFmtId="164" xfId="0" applyAlignment="1" applyBorder="1" applyFont="1" applyNumberFormat="1">
      <alignment shrinkToFit="0" vertical="center" wrapText="1"/>
    </xf>
    <xf borderId="20" fillId="2" fontId="4" numFmtId="164" xfId="0" applyAlignment="1" applyBorder="1" applyFont="1" applyNumberFormat="1">
      <alignment horizontal="right" vertical="center"/>
    </xf>
    <xf borderId="27" fillId="0" fontId="4" numFmtId="164" xfId="0" applyAlignment="1" applyBorder="1" applyFont="1" applyNumberFormat="1">
      <alignment horizontal="right" vertical="center"/>
    </xf>
    <xf borderId="27" fillId="0" fontId="7" numFmtId="0" xfId="0" applyAlignment="1" applyBorder="1" applyFont="1">
      <alignment horizontal="left" shrinkToFit="0" vertical="center" wrapText="1"/>
    </xf>
    <xf borderId="2" fillId="6" fontId="3" numFmtId="0" xfId="0" applyAlignment="1" applyBorder="1" applyFill="1" applyFont="1">
      <alignment horizontal="left" shrinkToFit="0" vertical="center" wrapText="1"/>
    </xf>
    <xf borderId="3" fillId="0" fontId="3" numFmtId="0" xfId="0" applyAlignment="1" applyBorder="1" applyFont="1">
      <alignment horizontal="left" shrinkToFit="0" vertical="center" wrapText="1"/>
    </xf>
    <xf borderId="7" fillId="4" fontId="4" numFmtId="0" xfId="0" applyAlignment="1" applyBorder="1" applyFont="1">
      <alignment horizontal="center" shrinkToFit="0" vertical="center" wrapText="1"/>
    </xf>
    <xf borderId="7" fillId="4" fontId="4" numFmtId="0" xfId="0" applyAlignment="1" applyBorder="1" applyFont="1">
      <alignment horizontal="left" shrinkToFit="0" vertical="center" wrapText="1"/>
    </xf>
    <xf borderId="2" fillId="4" fontId="3" numFmtId="0" xfId="0" applyAlignment="1" applyBorder="1" applyFont="1">
      <alignment horizontal="center" shrinkToFit="0" vertical="center" wrapText="1"/>
    </xf>
    <xf borderId="7" fillId="4" fontId="7" numFmtId="164" xfId="0" applyAlignment="1" applyBorder="1" applyFont="1" applyNumberFormat="1">
      <alignment horizontal="right" vertical="center"/>
    </xf>
    <xf borderId="7" fillId="4" fontId="3" numFmtId="164" xfId="0" applyAlignment="1" applyBorder="1" applyFont="1" applyNumberFormat="1">
      <alignment horizontal="right" vertical="center"/>
    </xf>
    <xf borderId="7" fillId="4" fontId="10" numFmtId="164" xfId="0" applyAlignment="1" applyBorder="1" applyFont="1" applyNumberFormat="1">
      <alignment horizontal="right" vertical="center"/>
    </xf>
    <xf borderId="7" fillId="4" fontId="4" numFmtId="164" xfId="0" applyAlignment="1" applyBorder="1" applyFont="1" applyNumberFormat="1">
      <alignment horizontal="center" shrinkToFit="0" vertical="center" wrapText="1"/>
    </xf>
    <xf borderId="7" fillId="4" fontId="4" numFmtId="164" xfId="0" applyAlignment="1" applyBorder="1" applyFont="1" applyNumberFormat="1">
      <alignment horizontal="right" shrinkToFit="0" vertical="center" wrapText="1"/>
    </xf>
    <xf borderId="28" fillId="6" fontId="3" numFmtId="0" xfId="0" applyAlignment="1" applyBorder="1" applyFont="1">
      <alignment horizontal="left" shrinkToFit="0" vertical="center" wrapText="1"/>
    </xf>
    <xf borderId="29" fillId="0" fontId="5" numFmtId="0" xfId="0" applyBorder="1" applyFont="1"/>
    <xf borderId="30" fillId="0" fontId="5" numFmtId="0" xfId="0" applyBorder="1" applyFont="1"/>
    <xf borderId="10" fillId="2" fontId="4" numFmtId="0" xfId="0" applyAlignment="1" applyBorder="1" applyFont="1">
      <alignment horizontal="center" shrinkToFit="0" vertical="center" wrapText="1"/>
    </xf>
    <xf borderId="10" fillId="2" fontId="4" numFmtId="0" xfId="0" applyAlignment="1" applyBorder="1" applyFont="1">
      <alignment horizontal="left" shrinkToFit="0" vertical="center" wrapText="1"/>
    </xf>
    <xf borderId="10" fillId="2" fontId="3" numFmtId="0" xfId="0" applyAlignment="1" applyBorder="1" applyFont="1">
      <alignment horizontal="center" shrinkToFit="0" vertical="center" wrapText="1"/>
    </xf>
    <xf borderId="10" fillId="2" fontId="10" numFmtId="164" xfId="0" applyAlignment="1" applyBorder="1" applyFont="1" applyNumberFormat="1">
      <alignment horizontal="right" vertical="center"/>
    </xf>
    <xf borderId="10" fillId="2" fontId="3" numFmtId="164" xfId="0" applyAlignment="1" applyBorder="1" applyFont="1" applyNumberFormat="1">
      <alignment horizontal="right" vertical="center"/>
    </xf>
    <xf borderId="10" fillId="2" fontId="4" numFmtId="164" xfId="0" applyAlignment="1" applyBorder="1" applyFont="1" applyNumberFormat="1">
      <alignment horizontal="center" shrinkToFit="0" vertical="center" wrapText="1"/>
    </xf>
    <xf borderId="10" fillId="2" fontId="4" numFmtId="164" xfId="0" applyAlignment="1" applyBorder="1" applyFont="1" applyNumberFormat="1">
      <alignment horizontal="right" shrinkToFit="0" vertical="center" wrapText="1"/>
    </xf>
    <xf borderId="11" fillId="2" fontId="4" numFmtId="164" xfId="0" applyAlignment="1" applyBorder="1" applyFont="1" applyNumberFormat="1">
      <alignment horizontal="center" shrinkToFit="0" vertical="center" wrapText="1"/>
    </xf>
    <xf borderId="8" fillId="4" fontId="4" numFmtId="0" xfId="0" applyAlignment="1" applyBorder="1" applyFont="1">
      <alignment horizontal="center" shrinkToFit="0" vertical="center" wrapText="1"/>
    </xf>
    <xf borderId="9" fillId="4" fontId="4" numFmtId="0" xfId="0" applyAlignment="1" applyBorder="1" applyFont="1">
      <alignment horizontal="center" shrinkToFit="0" vertical="center" wrapText="1"/>
    </xf>
    <xf borderId="2" fillId="4" fontId="4" numFmtId="0" xfId="0" applyAlignment="1" applyBorder="1" applyFont="1">
      <alignment horizontal="center" shrinkToFit="0" vertical="center" wrapText="1"/>
    </xf>
    <xf borderId="7" fillId="4" fontId="4" numFmtId="164" xfId="0" applyAlignment="1" applyBorder="1" applyFont="1" applyNumberFormat="1">
      <alignment horizontal="right" vertical="center"/>
    </xf>
    <xf borderId="7" fillId="4" fontId="4" numFmtId="164" xfId="0" applyAlignment="1" applyBorder="1" applyFont="1" applyNumberFormat="1">
      <alignment horizontal="center" vertical="center"/>
    </xf>
    <xf borderId="0" fillId="0" fontId="6" numFmtId="0" xfId="0" applyAlignment="1" applyFont="1">
      <alignment horizontal="center" shrinkToFit="0" vertical="center" wrapText="1"/>
    </xf>
    <xf borderId="2" fillId="6" fontId="4" numFmtId="0" xfId="0" applyAlignment="1" applyBorder="1" applyFont="1">
      <alignment horizontal="center" shrinkToFit="0" vertical="center" wrapText="1"/>
    </xf>
    <xf borderId="7" fillId="2" fontId="4" numFmtId="0" xfId="0" applyAlignment="1" applyBorder="1" applyFont="1">
      <alignment horizontal="center" shrinkToFit="0" vertical="center" wrapText="1"/>
    </xf>
    <xf borderId="7" fillId="2" fontId="3" numFmtId="0" xfId="0" applyAlignment="1" applyBorder="1" applyFont="1">
      <alignment horizontal="left" shrinkToFit="0" vertical="center" wrapText="1"/>
    </xf>
    <xf borderId="7" fillId="2" fontId="4" numFmtId="164" xfId="0" applyAlignment="1" applyBorder="1" applyFont="1" applyNumberFormat="1">
      <alignment horizontal="left" shrinkToFit="0" vertical="center" wrapText="1"/>
    </xf>
    <xf borderId="12" fillId="2" fontId="3" numFmtId="0" xfId="0" applyAlignment="1" applyBorder="1" applyFont="1">
      <alignment horizontal="left" shrinkToFit="0" vertical="center" wrapText="1"/>
    </xf>
    <xf borderId="0" fillId="0" fontId="11" numFmtId="0" xfId="0" applyFont="1"/>
    <xf borderId="0" fillId="0" fontId="12" numFmtId="0" xfId="0" applyAlignment="1" applyFont="1">
      <alignment horizontal="center" shrinkToFit="0" vertical="center" wrapText="1"/>
    </xf>
    <xf borderId="0" fillId="0" fontId="13" numFmtId="0" xfId="0" applyAlignment="1" applyFont="1">
      <alignment horizontal="center" shrinkToFit="0" vertical="center" wrapText="1"/>
    </xf>
    <xf borderId="0" fillId="0" fontId="14" numFmtId="0" xfId="0" applyAlignment="1" applyFont="1">
      <alignment horizontal="center" shrinkToFit="0" vertical="center" wrapText="1"/>
    </xf>
    <xf borderId="0" fillId="0" fontId="14" numFmtId="164" xfId="0" applyAlignment="1" applyFont="1" applyNumberFormat="1">
      <alignment horizontal="center" shrinkToFit="0" vertical="center" wrapText="1"/>
    </xf>
    <xf borderId="0" fillId="0" fontId="15" numFmtId="0" xfId="0" applyAlignment="1" applyFont="1">
      <alignment horizontal="left" shrinkToFit="0" vertical="center" wrapText="1"/>
    </xf>
    <xf borderId="0" fillId="0" fontId="15" numFmtId="4" xfId="0" applyAlignment="1" applyFont="1" applyNumberFormat="1">
      <alignment horizontal="left" shrinkToFit="0" vertical="center" wrapText="1"/>
    </xf>
    <xf borderId="0" fillId="0" fontId="15" numFmtId="164" xfId="0" applyAlignment="1" applyFont="1" applyNumberFormat="1">
      <alignment horizontal="center" shrinkToFit="0" vertical="center" wrapText="1"/>
    </xf>
    <xf borderId="0" fillId="0" fontId="15" numFmtId="0" xfId="0" applyAlignment="1" applyFont="1">
      <alignment horizontal="center" shrinkToFit="0" vertical="center" wrapText="1"/>
    </xf>
    <xf borderId="10" fillId="3" fontId="15" numFmtId="0" xfId="0" applyAlignment="1" applyBorder="1" applyFont="1">
      <alignment horizontal="left" shrinkToFit="0" vertical="center" wrapText="1"/>
    </xf>
    <xf borderId="10" fillId="3" fontId="15" numFmtId="4" xfId="0" applyAlignment="1" applyBorder="1" applyFont="1" applyNumberFormat="1">
      <alignment horizontal="left"/>
    </xf>
    <xf borderId="31" fillId="3" fontId="15" numFmtId="0" xfId="0" applyAlignment="1" applyBorder="1" applyFont="1">
      <alignment horizontal="center" shrinkToFit="0" vertical="center" wrapText="1"/>
    </xf>
    <xf borderId="32" fillId="0" fontId="5" numFmtId="0" xfId="0" applyBorder="1" applyFont="1"/>
    <xf borderId="1" fillId="3" fontId="15" numFmtId="0" xfId="0" applyAlignment="1" applyBorder="1" applyFont="1">
      <alignment horizontal="center" shrinkToFit="0" vertical="center" wrapText="1"/>
    </xf>
    <xf borderId="33" fillId="3" fontId="15" numFmtId="0" xfId="0" applyAlignment="1" applyBorder="1" applyFont="1">
      <alignment horizontal="center" shrinkToFit="0" vertical="center" wrapText="1"/>
    </xf>
    <xf borderId="34" fillId="0" fontId="5" numFmtId="0" xfId="0" applyBorder="1" applyFont="1"/>
    <xf borderId="2" fillId="3" fontId="15" numFmtId="0" xfId="0" applyAlignment="1" applyBorder="1" applyFont="1">
      <alignment horizontal="center" shrinkToFit="0" vertical="center" wrapText="1"/>
    </xf>
    <xf borderId="35" fillId="0" fontId="5" numFmtId="0" xfId="0" applyBorder="1" applyFont="1"/>
    <xf borderId="36" fillId="0" fontId="5" numFmtId="0" xfId="0" applyBorder="1" applyFont="1"/>
    <xf borderId="37" fillId="3" fontId="15" numFmtId="0" xfId="0" applyAlignment="1" applyBorder="1" applyFont="1">
      <alignment horizontal="center" shrinkToFit="0" vertical="center" wrapText="1"/>
    </xf>
    <xf borderId="1" fillId="3" fontId="11" numFmtId="164" xfId="0" applyAlignment="1" applyBorder="1" applyFont="1" applyNumberFormat="1">
      <alignment horizontal="center" shrinkToFit="0" vertical="center" wrapText="1"/>
    </xf>
    <xf borderId="1" fillId="3" fontId="11" numFmtId="0" xfId="0" applyAlignment="1" applyBorder="1" applyFont="1">
      <alignment horizontal="center" shrinkToFit="0" vertical="center" wrapText="1"/>
    </xf>
    <xf borderId="26" fillId="3" fontId="15" numFmtId="164" xfId="0" applyAlignment="1" applyBorder="1" applyFont="1" applyNumberFormat="1">
      <alignment horizontal="center" shrinkToFit="0" vertical="center" wrapText="1"/>
    </xf>
    <xf borderId="17" fillId="0" fontId="5" numFmtId="0" xfId="0" applyBorder="1" applyFont="1"/>
    <xf borderId="38" fillId="0" fontId="5" numFmtId="0" xfId="0" applyBorder="1" applyFont="1"/>
    <xf borderId="11" fillId="3" fontId="11" numFmtId="164" xfId="0" applyAlignment="1" applyBorder="1" applyFont="1" applyNumberFormat="1">
      <alignment horizontal="center" shrinkToFit="0" vertical="center" wrapText="1"/>
    </xf>
    <xf quotePrefix="1" borderId="22" fillId="3" fontId="11" numFmtId="0" xfId="0" applyAlignment="1" applyBorder="1" applyFont="1">
      <alignment horizontal="center" shrinkToFit="0" vertical="center" wrapText="1"/>
    </xf>
    <xf quotePrefix="1" borderId="28" fillId="3" fontId="11" numFmtId="0" xfId="0" applyAlignment="1" applyBorder="1" applyFont="1">
      <alignment horizontal="center" shrinkToFit="0" vertical="center" wrapText="1"/>
    </xf>
    <xf quotePrefix="1" borderId="11" fillId="3" fontId="11" numFmtId="0" xfId="0" applyAlignment="1" applyBorder="1" applyFont="1">
      <alignment horizontal="center" shrinkToFit="0" vertical="center" wrapText="1"/>
    </xf>
    <xf quotePrefix="1" borderId="11" fillId="3" fontId="11" numFmtId="164" xfId="0" applyAlignment="1" applyBorder="1" applyFont="1" applyNumberFormat="1">
      <alignment horizontal="center" shrinkToFit="0" vertical="center" wrapText="1"/>
    </xf>
    <xf borderId="16" fillId="3" fontId="15" numFmtId="0" xfId="0" applyAlignment="1" applyBorder="1" applyFont="1">
      <alignment horizontal="center" shrinkToFit="0" vertical="center" wrapText="1"/>
    </xf>
    <xf borderId="2" fillId="3" fontId="11" numFmtId="0" xfId="0" applyAlignment="1" applyBorder="1" applyFont="1">
      <alignment horizontal="left" shrinkToFit="0" vertical="center" wrapText="1"/>
    </xf>
    <xf borderId="7" fillId="3" fontId="11" numFmtId="0" xfId="0" applyAlignment="1" applyBorder="1" applyFont="1">
      <alignment horizontal="center" shrinkToFit="0" vertical="center" wrapText="1"/>
    </xf>
    <xf borderId="8" fillId="3" fontId="11" numFmtId="0" xfId="0" applyAlignment="1" applyBorder="1" applyFont="1">
      <alignment shrinkToFit="0" vertical="center" wrapText="1"/>
    </xf>
    <xf borderId="9" fillId="3" fontId="11" numFmtId="0" xfId="0" applyAlignment="1" applyBorder="1" applyFont="1">
      <alignment shrinkToFit="0" vertical="center" wrapText="1"/>
    </xf>
    <xf borderId="7" fillId="3" fontId="11" numFmtId="0" xfId="0" applyAlignment="1" applyBorder="1" applyFont="1">
      <alignment shrinkToFit="0" vertical="center" wrapText="1"/>
    </xf>
    <xf borderId="7" fillId="3" fontId="11" numFmtId="164" xfId="0" applyAlignment="1" applyBorder="1" applyFont="1" applyNumberFormat="1">
      <alignment shrinkToFit="0" vertical="center" wrapText="1"/>
    </xf>
    <xf borderId="8" fillId="3" fontId="11" numFmtId="164" xfId="0" applyAlignment="1" applyBorder="1" applyFont="1" applyNumberFormat="1">
      <alignment shrinkToFit="0" vertical="center" wrapText="1"/>
    </xf>
    <xf borderId="16" fillId="3" fontId="11" numFmtId="0" xfId="0" applyAlignment="1" applyBorder="1" applyFont="1">
      <alignment horizontal="center" shrinkToFit="0" vertical="center" wrapText="1"/>
    </xf>
    <xf borderId="8" fillId="3" fontId="11" numFmtId="0" xfId="0" applyAlignment="1" applyBorder="1" applyFont="1">
      <alignment horizontal="center" shrinkToFit="0" vertical="center" wrapText="1"/>
    </xf>
    <xf borderId="9" fillId="3" fontId="11" numFmtId="0" xfId="0" applyAlignment="1" applyBorder="1" applyFont="1">
      <alignment horizontal="center" shrinkToFit="0" vertical="center" wrapText="1"/>
    </xf>
    <xf borderId="7" fillId="2" fontId="11" numFmtId="164" xfId="0" applyAlignment="1" applyBorder="1" applyFont="1" applyNumberFormat="1">
      <alignment shrinkToFit="0" vertical="center" wrapText="1"/>
    </xf>
    <xf borderId="16" fillId="3" fontId="11" numFmtId="0" xfId="0" applyAlignment="1" applyBorder="1" applyFont="1">
      <alignment horizontal="left" shrinkToFit="0" vertical="center" wrapText="1"/>
    </xf>
    <xf borderId="8" fillId="3" fontId="11" numFmtId="0" xfId="0" applyAlignment="1" applyBorder="1" applyFont="1">
      <alignment horizontal="left" shrinkToFit="0" vertical="center" wrapText="1"/>
    </xf>
    <xf borderId="2" fillId="4" fontId="15" numFmtId="0" xfId="0" applyAlignment="1" applyBorder="1" applyFont="1">
      <alignment horizontal="center" shrinkToFit="0" vertical="center" wrapText="1"/>
    </xf>
    <xf borderId="7" fillId="4" fontId="15" numFmtId="164" xfId="0" applyAlignment="1" applyBorder="1" applyFont="1" applyNumberFormat="1">
      <alignment shrinkToFit="0" vertical="center" wrapText="1"/>
    </xf>
    <xf borderId="16" fillId="2" fontId="11" numFmtId="0" xfId="0" applyAlignment="1" applyBorder="1" applyFont="1">
      <alignment shrinkToFit="0" vertical="center" wrapText="1"/>
    </xf>
    <xf borderId="7" fillId="2" fontId="11" numFmtId="0" xfId="0" applyAlignment="1" applyBorder="1" applyFont="1">
      <alignment shrinkToFit="0" vertical="center" wrapText="1"/>
    </xf>
    <xf borderId="16" fillId="3" fontId="15" numFmtId="0" xfId="0" applyAlignment="1" applyBorder="1" applyFont="1">
      <alignment shrinkToFit="0" vertical="center" wrapText="1"/>
    </xf>
    <xf borderId="0" fillId="0" fontId="16" numFmtId="0" xfId="0" applyAlignment="1" applyFont="1">
      <alignment horizontal="center" shrinkToFit="0" vertical="center" wrapText="1"/>
    </xf>
    <xf borderId="22" fillId="3" fontId="11" numFmtId="0" xfId="0" applyAlignment="1" applyBorder="1" applyFont="1">
      <alignment horizontal="center" shrinkToFit="0" vertical="center" wrapText="1"/>
    </xf>
    <xf borderId="12" fillId="3" fontId="11" numFmtId="0" xfId="0" applyAlignment="1" applyBorder="1" applyFont="1">
      <alignment horizontal="center" shrinkToFit="0" vertical="center" wrapText="1"/>
    </xf>
    <xf borderId="11" fillId="3" fontId="11" numFmtId="0" xfId="0" applyAlignment="1" applyBorder="1" applyFont="1">
      <alignment horizontal="center" shrinkToFit="0" vertical="center" wrapText="1"/>
    </xf>
    <xf borderId="13" fillId="3" fontId="11" numFmtId="0" xfId="0" applyAlignment="1" applyBorder="1" applyFont="1">
      <alignment horizontal="center" shrinkToFit="0" vertical="center" wrapText="1"/>
    </xf>
    <xf borderId="16" fillId="3" fontId="11" numFmtId="0" xfId="0" applyAlignment="1" applyBorder="1" applyFont="1">
      <alignment shrinkToFit="0" vertical="center" wrapText="1"/>
    </xf>
    <xf borderId="16" fillId="3" fontId="14" numFmtId="0" xfId="0" applyAlignment="1" applyBorder="1" applyFont="1">
      <alignment shrinkToFit="0" vertical="center" wrapText="1"/>
    </xf>
    <xf borderId="2" fillId="3" fontId="14" numFmtId="0" xfId="0" applyAlignment="1" applyBorder="1" applyFont="1">
      <alignment horizontal="center" shrinkToFit="0" vertical="center" wrapText="1"/>
    </xf>
    <xf borderId="7" fillId="3" fontId="16" numFmtId="0" xfId="0" applyAlignment="1" applyBorder="1" applyFont="1">
      <alignment horizontal="center" shrinkToFit="0" vertical="center" wrapText="1"/>
    </xf>
    <xf borderId="8" fillId="3" fontId="16" numFmtId="0" xfId="0" applyAlignment="1" applyBorder="1" applyFont="1">
      <alignment horizontal="center" shrinkToFit="0" vertical="center" wrapText="1"/>
    </xf>
    <xf borderId="9" fillId="3" fontId="16" numFmtId="0" xfId="0" applyAlignment="1" applyBorder="1" applyFont="1">
      <alignment horizontal="center" shrinkToFit="0" vertical="center" wrapText="1"/>
    </xf>
    <xf borderId="2" fillId="4" fontId="14" numFmtId="0" xfId="0" applyAlignment="1" applyBorder="1" applyFont="1">
      <alignment horizontal="center" shrinkToFit="0" vertical="center" wrapText="1"/>
    </xf>
    <xf borderId="2" fillId="5" fontId="14" numFmtId="0" xfId="0" applyAlignment="1" applyBorder="1" applyFont="1">
      <alignment horizontal="center" shrinkToFit="0" vertical="center" wrapText="1"/>
    </xf>
    <xf borderId="7" fillId="5" fontId="15" numFmtId="164" xfId="0" applyAlignment="1" applyBorder="1" applyFont="1" applyNumberFormat="1">
      <alignment shrinkToFit="0" vertical="center" wrapText="1"/>
    </xf>
    <xf borderId="7" fillId="5" fontId="15" numFmtId="164" xfId="0" applyAlignment="1" applyBorder="1" applyFont="1" applyNumberFormat="1">
      <alignment horizontal="left" vertical="center"/>
    </xf>
    <xf borderId="10" fillId="3" fontId="14" numFmtId="0" xfId="0" applyAlignment="1" applyBorder="1" applyFont="1">
      <alignment shrinkToFit="0" vertical="center" wrapText="1"/>
    </xf>
    <xf borderId="10" fillId="3" fontId="14" numFmtId="0" xfId="0" applyAlignment="1" applyBorder="1" applyFont="1">
      <alignment horizontal="center" shrinkToFit="0" vertical="center" wrapText="1"/>
    </xf>
    <xf borderId="10" fillId="3" fontId="16" numFmtId="0" xfId="0" applyAlignment="1" applyBorder="1" applyFont="1">
      <alignment horizontal="center" shrinkToFit="0" vertical="center" wrapText="1"/>
    </xf>
    <xf borderId="10" fillId="2" fontId="14" numFmtId="0" xfId="0" applyAlignment="1" applyBorder="1" applyFont="1">
      <alignment horizontal="center" shrinkToFit="0" vertical="center" wrapText="1"/>
    </xf>
    <xf borderId="10" fillId="2" fontId="15" numFmtId="164" xfId="0" applyAlignment="1" applyBorder="1" applyFont="1" applyNumberFormat="1">
      <alignment shrinkToFit="0" vertical="center" wrapText="1"/>
    </xf>
    <xf borderId="10" fillId="2" fontId="15" numFmtId="164" xfId="0" applyAlignment="1" applyBorder="1" applyFont="1" applyNumberFormat="1">
      <alignment horizontal="left" vertical="center"/>
    </xf>
    <xf borderId="0" fillId="0" fontId="11" numFmtId="0" xfId="0" applyAlignment="1" applyFont="1">
      <alignment horizontal="left" shrinkToFit="0" vertical="center" wrapText="1"/>
    </xf>
    <xf borderId="0" fillId="0" fontId="11" numFmtId="0" xfId="0" applyAlignment="1" applyFont="1">
      <alignment horizontal="center" shrinkToFit="0" vertical="center" wrapText="1"/>
    </xf>
    <xf borderId="0" fillId="0" fontId="11" numFmtId="0" xfId="0" applyAlignment="1" applyFont="1">
      <alignment shrinkToFit="0" vertical="center" wrapText="1"/>
    </xf>
    <xf borderId="0" fillId="0" fontId="16" numFmtId="0" xfId="0" applyAlignment="1" applyFont="1">
      <alignment shrinkToFit="0" vertical="center" wrapText="1"/>
    </xf>
    <xf borderId="0" fillId="0" fontId="16" numFmtId="164" xfId="0" applyAlignment="1" applyFont="1" applyNumberFormat="1">
      <alignment shrinkToFit="0" vertical="center" wrapText="1"/>
    </xf>
    <xf borderId="0" fillId="0" fontId="11" numFmtId="164" xfId="0" applyFont="1" applyNumberFormat="1"/>
    <xf borderId="0" fillId="0" fontId="16" numFmtId="164" xfId="0" applyFont="1" applyNumberFormat="1"/>
    <xf borderId="0" fillId="0" fontId="17" numFmtId="0" xfId="0" applyAlignment="1" applyFont="1">
      <alignment horizontal="center" shrinkToFit="0" vertical="center" wrapText="1"/>
    </xf>
    <xf borderId="0" fillId="0" fontId="17" numFmtId="0" xfId="0" applyAlignment="1" applyFont="1">
      <alignment shrinkToFit="0" vertical="center" wrapText="1"/>
    </xf>
    <xf borderId="0" fillId="0" fontId="18" numFmtId="0" xfId="0" applyAlignment="1" applyFont="1">
      <alignment horizontal="center" shrinkToFit="0" vertical="center" wrapText="1"/>
    </xf>
    <xf borderId="0" fillId="0" fontId="18" numFmtId="0" xfId="0" applyAlignment="1" applyFont="1">
      <alignment shrinkToFit="0" vertical="center" wrapText="1"/>
    </xf>
    <xf borderId="33" fillId="0" fontId="18" numFmtId="0" xfId="0" applyBorder="1" applyFont="1"/>
    <xf borderId="27" fillId="0" fontId="18" numFmtId="0" xfId="0" applyBorder="1" applyFont="1"/>
    <xf borderId="34" fillId="0" fontId="18" numFmtId="0" xfId="0" applyAlignment="1" applyBorder="1" applyFont="1">
      <alignment horizontal="right"/>
    </xf>
    <xf borderId="35" fillId="0" fontId="17" numFmtId="0" xfId="0" applyAlignment="1" applyBorder="1" applyFont="1">
      <alignment horizontal="center" vertical="center"/>
    </xf>
    <xf borderId="35" fillId="0" fontId="18" numFmtId="0" xfId="0" applyAlignment="1" applyBorder="1" applyFont="1">
      <alignment horizontal="center" vertical="center"/>
    </xf>
    <xf borderId="35" fillId="0" fontId="0" numFmtId="0" xfId="0" applyBorder="1" applyFont="1"/>
    <xf borderId="36" fillId="0" fontId="0" numFmtId="0" xfId="0" applyBorder="1" applyFont="1"/>
    <xf borderId="35" fillId="0" fontId="18" numFmtId="0" xfId="0" applyBorder="1" applyFont="1"/>
    <xf borderId="0" fillId="0" fontId="18" numFmtId="0" xfId="0" applyAlignment="1" applyFont="1">
      <alignment horizontal="left"/>
    </xf>
    <xf borderId="7" fillId="0" fontId="19" numFmtId="0" xfId="0" applyAlignment="1" applyBorder="1" applyFont="1">
      <alignment horizontal="center" shrinkToFit="0" vertical="center" wrapText="1"/>
    </xf>
    <xf borderId="7" fillId="0" fontId="17" numFmtId="0" xfId="0" applyAlignment="1" applyBorder="1" applyFont="1">
      <alignment horizontal="center" shrinkToFit="0" vertical="center" wrapText="1"/>
    </xf>
    <xf borderId="7" fillId="0" fontId="20" numFmtId="0" xfId="0" applyAlignment="1" applyBorder="1" applyFont="1">
      <alignment horizontal="center" vertical="center"/>
    </xf>
    <xf borderId="16" fillId="3" fontId="18" numFmtId="0" xfId="0" applyAlignment="1" applyBorder="1" applyFont="1">
      <alignment horizontal="left" shrinkToFit="0" vertical="center" wrapText="1"/>
    </xf>
    <xf borderId="7" fillId="3" fontId="18" numFmtId="0" xfId="0" applyAlignment="1" applyBorder="1" applyFont="1">
      <alignment horizontal="center" shrinkToFit="0" vertical="center" wrapText="1"/>
    </xf>
    <xf borderId="7" fillId="0" fontId="18" numFmtId="0" xfId="0" applyAlignment="1" applyBorder="1" applyFont="1">
      <alignment horizontal="center" shrinkToFit="0" vertical="center" wrapText="1"/>
    </xf>
    <xf borderId="7" fillId="0" fontId="18" numFmtId="164" xfId="0" applyAlignment="1" applyBorder="1" applyFont="1" applyNumberFormat="1">
      <alignment vertical="center"/>
    </xf>
    <xf borderId="7" fillId="0" fontId="18" numFmtId="164" xfId="0" applyAlignment="1" applyBorder="1" applyFont="1" applyNumberFormat="1">
      <alignment horizontal="center" vertical="center"/>
    </xf>
    <xf borderId="7" fillId="0" fontId="18" numFmtId="0" xfId="0" applyAlignment="1" applyBorder="1" applyFont="1">
      <alignment shrinkToFit="0" wrapText="1"/>
    </xf>
    <xf borderId="7" fillId="0" fontId="18" numFmtId="0" xfId="0" applyAlignment="1" applyBorder="1" applyFont="1">
      <alignment horizontal="center" vertical="center"/>
    </xf>
    <xf borderId="7" fillId="0" fontId="18" numFmtId="0" xfId="0" applyAlignment="1" applyBorder="1" applyFont="1">
      <alignment shrinkToFit="0" vertical="top" wrapText="1"/>
    </xf>
    <xf borderId="7" fillId="0" fontId="18" numFmtId="164" xfId="0" applyBorder="1" applyFont="1" applyNumberFormat="1"/>
    <xf borderId="2" fillId="7" fontId="19" numFmtId="0" xfId="0" applyAlignment="1" applyBorder="1" applyFill="1" applyFont="1">
      <alignment horizontal="center"/>
    </xf>
    <xf borderId="7" fillId="7" fontId="19" numFmtId="164" xfId="0" applyBorder="1" applyFont="1" applyNumberFormat="1"/>
    <xf borderId="0" fillId="0" fontId="18" numFmtId="0" xfId="0" applyFont="1"/>
    <xf borderId="36" fillId="0" fontId="18" numFmtId="0" xfId="0" applyBorder="1" applyFont="1"/>
    <xf borderId="35" fillId="0" fontId="19" numFmtId="0" xfId="0" applyBorder="1" applyFont="1"/>
    <xf borderId="35" fillId="0" fontId="18" numFmtId="4" xfId="0" applyBorder="1" applyFont="1" applyNumberFormat="1"/>
    <xf borderId="0" fillId="0" fontId="19" numFmtId="0" xfId="0" applyFont="1"/>
    <xf borderId="17" fillId="0" fontId="18" numFmtId="4" xfId="0" applyBorder="1" applyFont="1" applyNumberFormat="1"/>
    <xf borderId="14" fillId="0" fontId="18" numFmtId="0" xfId="0" applyBorder="1" applyFont="1"/>
    <xf borderId="21" fillId="0" fontId="18" numFmtId="0" xfId="0" applyBorder="1" applyFont="1"/>
    <xf borderId="7" fillId="2" fontId="3" numFmtId="164" xfId="0" applyAlignment="1" applyBorder="1" applyFont="1" applyNumberFormat="1">
      <alignment horizontal="left" shrinkToFit="0" vertical="center" wrapText="1"/>
    </xf>
    <xf borderId="7" fillId="4" fontId="0" numFmtId="0" xfId="0" applyBorder="1" applyFont="1"/>
    <xf borderId="10" fillId="4" fontId="0" numFmtId="0" xfId="0" applyBorder="1" applyFont="1"/>
    <xf borderId="16" fillId="4" fontId="4" numFmtId="0" xfId="0" applyAlignment="1" applyBorder="1" applyFont="1">
      <alignment horizontal="center" shrinkToFit="0" vertical="center" wrapText="1"/>
    </xf>
    <xf borderId="9" fillId="4" fontId="4" numFmtId="0" xfId="0" applyAlignment="1" applyBorder="1" applyFont="1">
      <alignment horizontal="left" shrinkToFit="0" vertical="center" wrapText="1"/>
    </xf>
    <xf borderId="9" fillId="4" fontId="7" numFmtId="164" xfId="0" applyAlignment="1" applyBorder="1" applyFont="1" applyNumberFormat="1">
      <alignment horizontal="right" vertical="center"/>
    </xf>
    <xf borderId="9" fillId="4" fontId="10" numFmtId="164" xfId="0" applyAlignment="1" applyBorder="1" applyFont="1" applyNumberFormat="1">
      <alignment horizontal="right" vertical="center"/>
    </xf>
    <xf borderId="9" fillId="4" fontId="4" numFmtId="164" xfId="0" applyAlignment="1" applyBorder="1" applyFont="1" applyNumberFormat="1">
      <alignment horizontal="center" shrinkToFit="0" vertical="center" wrapText="1"/>
    </xf>
    <xf borderId="9" fillId="4" fontId="4" numFmtId="164" xfId="0" applyAlignment="1" applyBorder="1" applyFont="1" applyNumberFormat="1">
      <alignment horizontal="right" shrinkToFit="0" vertical="center" wrapText="1"/>
    </xf>
    <xf borderId="8" fillId="4" fontId="4" numFmtId="0" xfId="0" applyAlignment="1" applyBorder="1" applyFont="1">
      <alignment horizontal="left" shrinkToFit="0" vertical="center" wrapText="1"/>
    </xf>
    <xf borderId="7" fillId="3" fontId="11" numFmtId="0" xfId="0" applyAlignment="1" applyBorder="1" applyFont="1">
      <alignment horizontal="left" shrinkToFit="0" vertical="center" wrapText="1"/>
    </xf>
    <xf borderId="7" fillId="0" fontId="11" numFmtId="0" xfId="0" applyAlignment="1" applyBorder="1" applyFont="1">
      <alignment horizontal="center" shrinkToFit="0" vertical="center" wrapText="1"/>
    </xf>
    <xf borderId="7" fillId="0" fontId="11" numFmtId="164" xfId="0" applyAlignment="1" applyBorder="1" applyFont="1" applyNumberFormat="1">
      <alignment vertical="center"/>
    </xf>
    <xf borderId="7" fillId="0" fontId="11" numFmtId="164" xfId="0" applyAlignment="1" applyBorder="1" applyFont="1" applyNumberFormat="1">
      <alignment horizontal="center" vertical="center"/>
    </xf>
    <xf borderId="7" fillId="0" fontId="11" numFmtId="0" xfId="0" applyAlignment="1" applyBorder="1" applyFont="1">
      <alignment horizontal="center" vertical="center"/>
    </xf>
    <xf borderId="7" fillId="0" fontId="11" numFmtId="0" xfId="0" applyBorder="1" applyFont="1"/>
    <xf borderId="7" fillId="0" fontId="11" numFmtId="164" xfId="0" applyBorder="1" applyFont="1" applyNumberFormat="1"/>
    <xf borderId="7" fillId="3" fontId="18" numFmtId="0" xfId="0" applyAlignment="1" applyBorder="1" applyFont="1">
      <alignment horizontal="left" shrinkToFit="0" vertical="center" wrapText="1"/>
    </xf>
    <xf borderId="0" fillId="0" fontId="0" numFmtId="0" xfId="0" applyAlignment="1" applyFont="1">
      <alignment horizontal="right"/>
    </xf>
    <xf borderId="0" fillId="0" fontId="21" numFmtId="0" xfId="0" applyAlignment="1" applyFont="1">
      <alignment horizontal="center" shrinkToFit="0" wrapText="1"/>
    </xf>
    <xf borderId="0" fillId="0" fontId="0" numFmtId="0" xfId="0" applyAlignment="1" applyFont="1">
      <alignment horizontal="center" shrinkToFit="0" wrapText="1"/>
    </xf>
    <xf borderId="0" fillId="0" fontId="0" numFmtId="0" xfId="0" applyAlignment="1" applyFont="1">
      <alignment shrinkToFit="0" wrapText="1"/>
    </xf>
    <xf borderId="1" fillId="0" fontId="0" numFmtId="0" xfId="0" applyAlignment="1" applyBorder="1" applyFont="1">
      <alignment horizontal="center" shrinkToFit="0" vertical="center" wrapText="1"/>
    </xf>
    <xf borderId="2" fillId="0" fontId="0" numFmtId="0" xfId="0" applyAlignment="1" applyBorder="1" applyFont="1">
      <alignment horizontal="center" shrinkToFit="0" vertical="center" wrapText="1"/>
    </xf>
    <xf borderId="7" fillId="0" fontId="11" numFmtId="0" xfId="0" applyAlignment="1" applyBorder="1" applyFont="1">
      <alignment horizontal="center" shrinkToFit="0" wrapText="1"/>
    </xf>
    <xf quotePrefix="1" borderId="7" fillId="0" fontId="16" numFmtId="0" xfId="0" applyAlignment="1" applyBorder="1" applyFont="1">
      <alignment horizontal="center" shrinkToFit="0" vertical="center" wrapText="1"/>
    </xf>
    <xf borderId="7" fillId="0" fontId="18" numFmtId="0" xfId="0" applyAlignment="1" applyBorder="1" applyFont="1">
      <alignment shrinkToFit="0" vertical="center" wrapText="1"/>
    </xf>
    <xf borderId="7" fillId="2" fontId="18" numFmtId="164" xfId="0" applyAlignment="1" applyBorder="1" applyFont="1" applyNumberFormat="1">
      <alignment shrinkToFit="0" vertical="center" wrapText="1"/>
    </xf>
    <xf borderId="7" fillId="0" fontId="18" numFmtId="164" xfId="0" applyAlignment="1" applyBorder="1" applyFont="1" applyNumberFormat="1">
      <alignment shrinkToFit="0" vertical="center" wrapText="1"/>
    </xf>
    <xf borderId="7" fillId="2" fontId="18" numFmtId="0" xfId="0" applyAlignment="1" applyBorder="1" applyFont="1">
      <alignment shrinkToFit="0" vertical="top" wrapText="1"/>
    </xf>
    <xf borderId="7" fillId="0" fontId="22" numFmtId="0" xfId="0" applyAlignment="1" applyBorder="1" applyFont="1">
      <alignment shrinkToFit="0" wrapText="1"/>
    </xf>
    <xf borderId="7" fillId="2" fontId="18" numFmtId="164" xfId="0" applyAlignment="1" applyBorder="1" applyFont="1" applyNumberFormat="1">
      <alignment horizontal="right" shrinkToFit="0" vertical="center" wrapText="1"/>
    </xf>
    <xf borderId="7" fillId="0" fontId="18" numFmtId="0" xfId="0" applyAlignment="1" applyBorder="1" applyFont="1">
      <alignment horizontal="left" shrinkToFit="0" vertical="top" wrapText="1"/>
    </xf>
    <xf borderId="7" fillId="0" fontId="18" numFmtId="164" xfId="0" applyAlignment="1" applyBorder="1" applyFont="1" applyNumberFormat="1">
      <alignment horizontal="right" shrinkToFit="0" vertical="center" wrapText="1"/>
    </xf>
    <xf borderId="7" fillId="2" fontId="11" numFmtId="0" xfId="0" applyAlignment="1" applyBorder="1" applyFont="1">
      <alignment horizontal="left" shrinkToFit="0" vertical="center" wrapText="1"/>
    </xf>
    <xf borderId="7" fillId="2" fontId="18" numFmtId="164" xfId="0" applyAlignment="1" applyBorder="1" applyFont="1" applyNumberFormat="1">
      <alignment horizontal="left" shrinkToFit="0" vertical="center" wrapText="1"/>
    </xf>
    <xf borderId="7" fillId="0" fontId="0" numFmtId="0" xfId="0" applyAlignment="1" applyBorder="1" applyFont="1">
      <alignment horizontal="center" shrinkToFit="0" wrapText="1"/>
    </xf>
    <xf quotePrefix="1" borderId="1" fillId="0" fontId="16" numFmtId="0" xfId="0" applyAlignment="1" applyBorder="1" applyFont="1">
      <alignment horizontal="center" shrinkToFit="0" vertical="center" wrapText="1"/>
    </xf>
    <xf borderId="7" fillId="2" fontId="11" numFmtId="0" xfId="0" applyAlignment="1" applyBorder="1" applyFont="1">
      <alignment horizontal="left" shrinkToFit="0" vertical="top" wrapText="1"/>
    </xf>
    <xf borderId="7" fillId="3" fontId="18" numFmtId="0" xfId="0" applyAlignment="1" applyBorder="1" applyFont="1">
      <alignment shrinkToFit="0" vertical="center" wrapText="1"/>
    </xf>
    <xf borderId="7" fillId="0" fontId="0" numFmtId="0" xfId="0" applyAlignment="1" applyBorder="1" applyFont="1">
      <alignment shrinkToFit="0" wrapText="1"/>
    </xf>
    <xf borderId="7" fillId="0" fontId="18" numFmtId="0" xfId="0" applyAlignment="1" applyBorder="1" applyFont="1">
      <alignment horizontal="left" shrinkToFit="0" vertical="center" wrapText="1"/>
    </xf>
    <xf borderId="0" fillId="0" fontId="22" numFmtId="0" xfId="0" applyAlignment="1" applyFont="1">
      <alignment shrinkToFit="0" wrapText="1"/>
    </xf>
    <xf borderId="10" fillId="2" fontId="18" numFmtId="164" xfId="0" applyAlignment="1" applyBorder="1" applyFont="1" applyNumberFormat="1">
      <alignment horizontal="right" shrinkToFit="0" vertical="center" wrapText="1"/>
    </xf>
    <xf borderId="10" fillId="3" fontId="18" numFmtId="0" xfId="0" applyAlignment="1" applyBorder="1" applyFont="1">
      <alignment shrinkToFit="0" vertical="center" wrapText="1"/>
    </xf>
    <xf borderId="10" fillId="2" fontId="18" numFmtId="164" xfId="0" applyAlignment="1" applyBorder="1" applyFont="1" applyNumberFormat="1">
      <alignment shrinkToFit="0" vertical="center" wrapText="1"/>
    </xf>
    <xf borderId="7" fillId="2" fontId="18" numFmtId="0" xfId="0" applyAlignment="1" applyBorder="1" applyFont="1">
      <alignment shrinkToFit="0" vertical="center" wrapText="1"/>
    </xf>
    <xf borderId="7" fillId="2" fontId="18" numFmtId="0" xfId="0" applyAlignment="1" applyBorder="1" applyFont="1">
      <alignment horizontal="left" shrinkToFit="0" vertical="center" wrapText="1"/>
    </xf>
    <xf borderId="6" fillId="0" fontId="18" numFmtId="0" xfId="0" applyAlignment="1" applyBorder="1" applyFont="1">
      <alignment horizontal="center" shrinkToFit="0" vertical="center" wrapText="1"/>
    </xf>
    <xf borderId="6" fillId="0" fontId="22" numFmtId="0" xfId="0" applyAlignment="1" applyBorder="1" applyFont="1">
      <alignment shrinkToFit="0" wrapText="1"/>
    </xf>
    <xf borderId="11" fillId="2" fontId="11" numFmtId="0" xfId="0" applyAlignment="1" applyBorder="1" applyFont="1">
      <alignment shrinkToFit="0" vertical="center" wrapText="1"/>
    </xf>
    <xf borderId="11" fillId="3" fontId="18" numFmtId="0" xfId="0" applyAlignment="1" applyBorder="1" applyFont="1">
      <alignment shrinkToFit="0" vertical="center" wrapText="1"/>
    </xf>
    <xf borderId="11" fillId="2" fontId="18" numFmtId="164" xfId="0" applyAlignment="1" applyBorder="1" applyFont="1" applyNumberFormat="1">
      <alignment shrinkToFit="0" vertical="center" wrapText="1"/>
    </xf>
    <xf borderId="8" fillId="2" fontId="18" numFmtId="164" xfId="0" applyAlignment="1" applyBorder="1" applyFont="1" applyNumberFormat="1">
      <alignment horizontal="left" shrinkToFit="0" vertical="center" wrapText="1"/>
    </xf>
    <xf borderId="7" fillId="3" fontId="18" numFmtId="0" xfId="0" applyAlignment="1" applyBorder="1" applyFont="1">
      <alignment shrinkToFit="0" vertical="top" wrapText="1"/>
    </xf>
    <xf borderId="2" fillId="4" fontId="17" numFmtId="0" xfId="0" applyAlignment="1" applyBorder="1" applyFont="1">
      <alignment horizontal="center" shrinkToFit="0" vertical="center" wrapText="1"/>
    </xf>
    <xf borderId="7" fillId="4" fontId="17" numFmtId="165" xfId="0" applyAlignment="1" applyBorder="1" applyFont="1" applyNumberFormat="1">
      <alignment horizontal="center" shrinkToFit="0" vertical="center" wrapText="1"/>
    </xf>
    <xf borderId="7" fillId="4" fontId="0" numFmtId="0" xfId="0" applyAlignment="1" applyBorder="1" applyFont="1">
      <alignment shrinkToFit="0" wrapText="1"/>
    </xf>
    <xf borderId="0" fillId="0" fontId="17" numFmtId="165" xfId="0" applyAlignment="1" applyFont="1" applyNumberFormat="1">
      <alignment horizontal="center" shrinkToFit="0" vertical="center" wrapText="1"/>
    </xf>
    <xf borderId="0" fillId="0" fontId="18" numFmtId="0" xfId="0" applyAlignment="1" applyFont="1">
      <alignment horizontal="left" shrinkToFit="0" vertical="center" wrapText="1"/>
    </xf>
    <xf borderId="0" fillId="0" fontId="18" numFmtId="0" xfId="0" applyAlignment="1" applyFont="1">
      <alignment shrinkToFit="0" wrapText="1"/>
    </xf>
    <xf borderId="0" fillId="0" fontId="17" numFmtId="0" xfId="0" applyAlignment="1" applyFont="1">
      <alignment horizontal="center" shrinkToFit="0" wrapText="1"/>
    </xf>
    <xf borderId="0" fillId="0" fontId="17" numFmtId="0" xfId="0" applyAlignment="1" applyFont="1">
      <alignment shrinkToFit="0" wrapText="1"/>
    </xf>
    <xf borderId="7" fillId="2" fontId="18" numFmtId="0" xfId="0" applyAlignment="1" applyBorder="1" applyFont="1">
      <alignment horizontal="left" shrinkToFit="0" vertical="top" wrapText="1"/>
    </xf>
    <xf borderId="7" fillId="0" fontId="11" numFmtId="0" xfId="0" applyAlignment="1" applyBorder="1" applyFont="1">
      <alignment horizontal="left" shrinkToFit="0" vertical="center" wrapText="1"/>
    </xf>
    <xf borderId="0" fillId="0" fontId="18" numFmtId="0" xfId="0" applyAlignment="1" applyFont="1">
      <alignment shrinkToFit="0" vertical="top" wrapText="1"/>
    </xf>
    <xf borderId="7" fillId="0" fontId="18" numFmtId="0" xfId="0" applyAlignment="1" applyBorder="1" applyFont="1">
      <alignment horizontal="left" vertical="center"/>
    </xf>
    <xf borderId="0" fillId="0" fontId="0" numFmtId="0" xfId="0" applyAlignment="1" applyFont="1">
      <alignment horizontal="center" vertical="center"/>
    </xf>
    <xf borderId="0" fillId="0" fontId="0" numFmtId="0" xfId="0" applyAlignment="1" applyFont="1">
      <alignment horizontal="center"/>
    </xf>
    <xf borderId="0" fillId="0" fontId="21" numFmtId="0" xfId="0" applyAlignment="1" applyFont="1">
      <alignment horizontal="center"/>
    </xf>
    <xf borderId="1" fillId="0" fontId="0" numFmtId="0" xfId="0" applyAlignment="1" applyBorder="1" applyFont="1">
      <alignment horizontal="center" vertical="center"/>
    </xf>
    <xf borderId="2" fillId="0" fontId="0" numFmtId="0" xfId="0" applyAlignment="1" applyBorder="1" applyFont="1">
      <alignment horizontal="center" vertical="center"/>
    </xf>
    <xf borderId="7" fillId="0" fontId="11" numFmtId="0" xfId="0" applyAlignment="1" applyBorder="1" applyFont="1">
      <alignment horizontal="center"/>
    </xf>
    <xf borderId="7" fillId="0" fontId="0" numFmtId="0" xfId="0" applyAlignment="1" applyBorder="1" applyFont="1">
      <alignment horizontal="center" vertical="center"/>
    </xf>
    <xf borderId="7" fillId="0" fontId="18" numFmtId="164" xfId="0" applyAlignment="1" applyBorder="1" applyFont="1" applyNumberFormat="1">
      <alignment horizontal="right" vertical="center"/>
    </xf>
    <xf borderId="2" fillId="4" fontId="19" numFmtId="0" xfId="0" applyAlignment="1" applyBorder="1" applyFont="1">
      <alignment horizontal="center" vertical="center"/>
    </xf>
    <xf borderId="7" fillId="4" fontId="19" numFmtId="165" xfId="0" applyAlignment="1" applyBorder="1" applyFont="1" applyNumberFormat="1">
      <alignment vertical="center"/>
    </xf>
    <xf borderId="7" fillId="4" fontId="0" numFmtId="0" xfId="0" applyAlignment="1" applyBorder="1" applyFont="1">
      <alignment vertical="center"/>
    </xf>
    <xf borderId="0" fillId="0" fontId="23" numFmtId="0" xfId="0" applyFont="1"/>
    <xf borderId="0" fillId="0" fontId="17" numFmtId="0" xfId="0" applyFont="1"/>
    <xf borderId="0" fillId="0" fontId="18" numFmtId="164" xfId="0" applyFont="1" applyNumberFormat="1"/>
    <xf borderId="0" fillId="0" fontId="18" numFmtId="165" xfId="0" applyFont="1" applyNumberFormat="1"/>
    <xf borderId="1" fillId="0" fontId="11" numFmtId="0" xfId="0" applyAlignment="1" applyBorder="1" applyFont="1">
      <alignment horizontal="left" shrinkToFit="0" vertical="center" wrapText="1"/>
    </xf>
    <xf borderId="7" fillId="0" fontId="11" numFmtId="164" xfId="0" applyAlignment="1" applyBorder="1" applyFont="1" applyNumberFormat="1">
      <alignment horizontal="left" shrinkToFit="0" vertical="center" wrapText="1"/>
    </xf>
    <xf borderId="6" fillId="0" fontId="11" numFmtId="0" xfId="0" applyAlignment="1" applyBorder="1" applyFont="1">
      <alignment horizontal="left" shrinkToFit="0" vertical="center" wrapText="1"/>
    </xf>
    <xf borderId="6" fillId="0" fontId="11" numFmtId="164" xfId="0" applyAlignment="1" applyBorder="1" applyFont="1" applyNumberFormat="1">
      <alignment horizontal="left" shrinkToFit="0" vertical="center" wrapText="1"/>
    </xf>
    <xf borderId="7" fillId="2" fontId="11" numFmtId="164" xfId="0" applyAlignment="1" applyBorder="1" applyFont="1" applyNumberFormat="1">
      <alignment horizontal="left" shrinkToFit="0" vertical="center" wrapText="1"/>
    </xf>
    <xf borderId="7" fillId="2" fontId="19" numFmtId="0" xfId="0" applyAlignment="1" applyBorder="1" applyFont="1">
      <alignment horizontal="center" vertical="center"/>
    </xf>
    <xf borderId="26" fillId="2" fontId="11" numFmtId="0" xfId="0" applyAlignment="1" applyBorder="1" applyFont="1">
      <alignment shrinkToFit="0" vertical="center" wrapText="1"/>
    </xf>
    <xf borderId="7" fillId="2" fontId="11" numFmtId="0" xfId="0" applyAlignment="1" applyBorder="1" applyFont="1">
      <alignment horizontal="center" vertical="center"/>
    </xf>
    <xf borderId="7" fillId="2" fontId="11" numFmtId="164" xfId="0" applyAlignment="1" applyBorder="1" applyFont="1" applyNumberFormat="1">
      <alignment vertical="center"/>
    </xf>
    <xf borderId="7" fillId="2" fontId="0" numFmtId="0" xfId="0" applyBorder="1" applyFont="1"/>
    <xf borderId="7" fillId="2" fontId="11" numFmtId="164" xfId="0" applyAlignment="1" applyBorder="1" applyFont="1" applyNumberFormat="1">
      <alignment horizontal="right" shrinkToFit="0" vertical="center" wrapText="1"/>
    </xf>
    <xf borderId="11" fillId="2" fontId="11" numFmtId="164" xfId="0" applyAlignment="1" applyBorder="1" applyFont="1" applyNumberFormat="1">
      <alignment horizontal="right" shrinkToFit="0" vertical="center" wrapText="1"/>
    </xf>
    <xf borderId="11" fillId="2" fontId="11" numFmtId="164" xfId="0" applyAlignment="1" applyBorder="1" applyFont="1" applyNumberFormat="1">
      <alignment horizontal="right" vertical="center"/>
    </xf>
    <xf borderId="7" fillId="2" fontId="11" numFmtId="164" xfId="0" applyAlignment="1" applyBorder="1" applyFont="1" applyNumberFormat="1">
      <alignment horizontal="right" vertical="center"/>
    </xf>
    <xf borderId="2" fillId="8" fontId="19" numFmtId="0" xfId="0" applyAlignment="1" applyBorder="1" applyFill="1" applyFont="1">
      <alignment horizontal="center" vertical="center"/>
    </xf>
    <xf borderId="7" fillId="8" fontId="19" numFmtId="165" xfId="0" applyBorder="1" applyFont="1" applyNumberFormat="1"/>
    <xf borderId="7" fillId="8" fontId="0" numFmtId="0" xfId="0" applyBorder="1" applyFont="1"/>
    <xf borderId="14" fillId="0" fontId="0" numFmtId="0" xfId="0" applyBorder="1" applyFont="1"/>
    <xf borderId="5" fillId="0" fontId="0" numFmtId="0" xfId="0" applyAlignment="1" applyBorder="1" applyFont="1">
      <alignment horizontal="center" vertical="center"/>
    </xf>
    <xf quotePrefix="1" borderId="6" fillId="0" fontId="18" numFmtId="0" xfId="0" applyAlignment="1" applyBorder="1" applyFont="1">
      <alignment horizontal="center" shrinkToFit="0" vertical="center" wrapText="1"/>
    </xf>
    <xf borderId="16" fillId="3" fontId="18" numFmtId="0" xfId="0" applyAlignment="1" applyBorder="1" applyFont="1">
      <alignment shrinkToFit="0" vertical="center" wrapText="1"/>
    </xf>
    <xf borderId="11" fillId="3" fontId="18" numFmtId="0" xfId="0" applyAlignment="1" applyBorder="1" applyFont="1">
      <alignment horizontal="center" shrinkToFit="0" vertical="center" wrapText="1"/>
    </xf>
    <xf borderId="0" fillId="0" fontId="18" numFmtId="0" xfId="0" applyAlignment="1" applyFont="1">
      <alignment horizontal="center" vertical="center"/>
    </xf>
    <xf borderId="0" fillId="0" fontId="18" numFmtId="0" xfId="0" applyAlignment="1" applyFont="1">
      <alignment horizontal="left" shrinkToFit="0" vertical="top" wrapText="1"/>
    </xf>
    <xf borderId="0" fillId="0" fontId="18" numFmtId="164" xfId="0" applyAlignment="1" applyFont="1" applyNumberFormat="1">
      <alignment horizontal="right" vertical="center"/>
    </xf>
    <xf borderId="0" fillId="0" fontId="18" numFmtId="164" xfId="0" applyAlignment="1" applyFont="1" applyNumberFormat="1">
      <alignment horizontal="center" vertical="center"/>
    </xf>
    <xf quotePrefix="1" borderId="7" fillId="0" fontId="18" numFmtId="0" xfId="0" applyAlignment="1" applyBorder="1" applyFont="1">
      <alignment horizontal="center" shrinkToFit="0" vertical="center" wrapText="1"/>
    </xf>
    <xf borderId="7" fillId="0" fontId="16" numFmtId="0" xfId="0" applyAlignment="1" applyBorder="1" applyFont="1">
      <alignment horizontal="center" shrinkToFit="0" vertical="center" wrapText="1"/>
    </xf>
    <xf borderId="0" fillId="0" fontId="18" numFmtId="164" xfId="0" applyAlignment="1" applyFont="1" applyNumberFormat="1">
      <alignment vertical="center"/>
    </xf>
    <xf borderId="0" fillId="0" fontId="18" numFmtId="164" xfId="0" applyAlignment="1" applyFont="1" applyNumberFormat="1">
      <alignment horizontal="center" shrinkToFit="0" vertical="center" wrapText="1"/>
    </xf>
    <xf borderId="7" fillId="0" fontId="18" numFmtId="164" xfId="0" applyAlignment="1" applyBorder="1" applyFont="1" applyNumberFormat="1">
      <alignment horizontal="center" shrinkToFit="0" vertical="center" wrapText="1"/>
    </xf>
    <xf borderId="2" fillId="4" fontId="19" numFmtId="0" xfId="0" applyAlignment="1" applyBorder="1" applyFont="1">
      <alignment horizontal="center" shrinkToFit="0" vertical="center" wrapText="1"/>
    </xf>
    <xf borderId="7" fillId="4" fontId="19" numFmtId="164" xfId="0" applyAlignment="1" applyBorder="1" applyFont="1" applyNumberFormat="1">
      <alignment horizontal="right" vertical="center"/>
    </xf>
    <xf borderId="6" fillId="0" fontId="18" numFmtId="0" xfId="0" applyAlignment="1" applyBorder="1" applyFont="1">
      <alignment horizontal="left" shrinkToFit="0" vertical="center" wrapText="1"/>
    </xf>
    <xf borderId="6" fillId="0" fontId="18" numFmtId="0" xfId="0" applyAlignment="1" applyBorder="1" applyFont="1">
      <alignment horizontal="left" shrinkToFit="0" vertical="top" wrapText="1"/>
    </xf>
    <xf borderId="6" fillId="0" fontId="18" numFmtId="164" xfId="0" applyAlignment="1" applyBorder="1" applyFont="1" applyNumberFormat="1">
      <alignment horizontal="right" shrinkToFit="0" vertical="center" wrapText="1"/>
    </xf>
    <xf borderId="7" fillId="0" fontId="18" numFmtId="0" xfId="0" applyAlignment="1" applyBorder="1" applyFont="1">
      <alignment horizontal="center" shrinkToFit="0" wrapText="1"/>
    </xf>
    <xf borderId="6" fillId="0" fontId="18" numFmtId="164" xfId="0" applyAlignment="1" applyBorder="1" applyFont="1" applyNumberFormat="1">
      <alignment horizontal="center" shrinkToFit="0" vertical="center" wrapText="1"/>
    </xf>
    <xf borderId="7" fillId="4" fontId="19" numFmtId="164" xfId="0" applyAlignment="1" applyBorder="1" applyFont="1" applyNumberFormat="1">
      <alignment horizontal="right" shrinkToFit="0" vertical="center" wrapText="1"/>
    </xf>
    <xf borderId="7" fillId="4" fontId="18" numFmtId="0" xfId="0" applyAlignment="1" applyBorder="1" applyFont="1">
      <alignment horizontal="center" shrinkToFit="0" vertical="center" wrapText="1"/>
    </xf>
    <xf borderId="0" fillId="0" fontId="0" numFmtId="0" xfId="0" applyAlignment="1" applyFont="1">
      <alignment vertical="center"/>
    </xf>
    <xf borderId="0" fillId="0" fontId="21" numFmtId="0" xfId="0" applyAlignment="1" applyFont="1">
      <alignment horizontal="center" vertical="center"/>
    </xf>
    <xf borderId="2" fillId="0" fontId="19" numFmtId="0" xfId="0" applyAlignment="1" applyBorder="1" applyFont="1">
      <alignment horizontal="center" shrinkToFit="0" vertical="center" wrapText="1"/>
    </xf>
    <xf borderId="3" fillId="0" fontId="18" numFmtId="0" xfId="0" applyAlignment="1" applyBorder="1" applyFont="1">
      <alignment horizontal="center" vertical="center"/>
    </xf>
    <xf borderId="7" fillId="0" fontId="22" numFmtId="0" xfId="0" applyAlignment="1" applyBorder="1" applyFont="1">
      <alignment vertical="center"/>
    </xf>
    <xf borderId="2" fillId="0" fontId="22" numFmtId="0" xfId="0" applyAlignment="1" applyBorder="1" applyFont="1">
      <alignment vertical="center"/>
    </xf>
    <xf borderId="7" fillId="3" fontId="18" numFmtId="0" xfId="0" applyAlignment="1" applyBorder="1" applyFont="1">
      <alignment horizontal="left" shrinkToFit="0" vertical="top" wrapText="1"/>
    </xf>
    <xf borderId="6" fillId="0" fontId="18" numFmtId="164" xfId="0" applyAlignment="1" applyBorder="1" applyFont="1" applyNumberFormat="1">
      <alignment horizontal="right" vertical="center"/>
    </xf>
    <xf borderId="7" fillId="2" fontId="18" numFmtId="164" xfId="0" applyAlignment="1" applyBorder="1" applyFont="1" applyNumberFormat="1">
      <alignment horizontal="center" vertical="center"/>
    </xf>
    <xf borderId="7" fillId="4" fontId="2" numFmtId="0" xfId="0" applyAlignment="1" applyBorder="1" applyFont="1">
      <alignment vertical="center"/>
    </xf>
    <xf borderId="10" fillId="2" fontId="19" numFmtId="0" xfId="0" applyAlignment="1" applyBorder="1" applyFont="1">
      <alignment horizontal="center" vertical="center"/>
    </xf>
    <xf borderId="10" fillId="2" fontId="19" numFmtId="165" xfId="0" applyAlignment="1" applyBorder="1" applyFont="1" applyNumberFormat="1">
      <alignment vertical="center"/>
    </xf>
    <xf borderId="10" fillId="2" fontId="2" numFmtId="0" xfId="0" applyAlignment="1" applyBorder="1" applyFont="1">
      <alignment vertical="center"/>
    </xf>
    <xf borderId="7" fillId="2" fontId="18" numFmtId="164" xfId="0" applyAlignment="1" applyBorder="1" applyFont="1" applyNumberFormat="1">
      <alignment vertical="center"/>
    </xf>
    <xf borderId="7" fillId="0" fontId="1" numFmtId="0" xfId="0" applyAlignment="1" applyBorder="1" applyFont="1">
      <alignment horizontal="center" vertical="center"/>
    </xf>
    <xf borderId="7" fillId="4" fontId="18" numFmtId="0" xfId="0" applyAlignment="1" applyBorder="1" applyFont="1">
      <alignment horizontal="center" vertical="center"/>
    </xf>
    <xf borderId="10" fillId="2" fontId="18" numFmtId="0" xfId="0" applyAlignment="1" applyBorder="1" applyFont="1">
      <alignment horizontal="center" vertical="center"/>
    </xf>
    <xf borderId="0" fillId="0" fontId="22" numFmtId="0" xfId="0" applyAlignment="1" applyFont="1">
      <alignment vertical="center"/>
    </xf>
    <xf borderId="0" fillId="0" fontId="18" numFmtId="164" xfId="0" applyAlignment="1" applyFont="1" applyNumberFormat="1">
      <alignment horizontal="right" shrinkToFit="0" vertical="center" wrapText="1"/>
    </xf>
    <xf borderId="7" fillId="4" fontId="18" numFmtId="0" xfId="0" applyAlignment="1" applyBorder="1" applyFont="1">
      <alignment vertical="center"/>
    </xf>
    <xf borderId="2" fillId="5" fontId="19" numFmtId="0" xfId="0" applyAlignment="1" applyBorder="1" applyFont="1">
      <alignment horizontal="center" vertical="center"/>
    </xf>
    <xf borderId="7" fillId="5" fontId="19" numFmtId="165" xfId="0" applyAlignment="1" applyBorder="1" applyFont="1" applyNumberFormat="1">
      <alignment vertical="center"/>
    </xf>
    <xf borderId="7" fillId="5" fontId="18" numFmtId="0" xfId="0" applyAlignment="1" applyBorder="1" applyFont="1">
      <alignment vertical="center"/>
    </xf>
    <xf borderId="10" fillId="2" fontId="18" numFmtId="0" xfId="0" applyAlignment="1" applyBorder="1" applyFont="1">
      <alignment vertical="center"/>
    </xf>
    <xf borderId="0" fillId="0" fontId="17" numFmtId="0" xfId="0" applyAlignment="1" applyFont="1">
      <alignment vertical="center"/>
    </xf>
    <xf borderId="5" fillId="0" fontId="18" numFmtId="0" xfId="0" applyAlignment="1" applyBorder="1" applyFont="1">
      <alignment horizontal="center" vertical="top"/>
    </xf>
    <xf borderId="36" fillId="0" fontId="2" numFmtId="0" xfId="0" applyAlignment="1" applyBorder="1" applyFont="1">
      <alignment horizontal="center" vertical="top"/>
    </xf>
    <xf borderId="1" fillId="0" fontId="18" numFmtId="0" xfId="0" applyBorder="1" applyFont="1"/>
    <xf borderId="1" fillId="0" fontId="18" numFmtId="0" xfId="0" applyAlignment="1" applyBorder="1" applyFont="1">
      <alignment horizontal="center" vertical="center"/>
    </xf>
    <xf borderId="1" fillId="0" fontId="18" numFmtId="4" xfId="0" applyBorder="1" applyFont="1" applyNumberFormat="1"/>
    <xf borderId="1" fillId="0" fontId="18" numFmtId="0" xfId="0" applyAlignment="1" applyBorder="1" applyFont="1">
      <alignment horizontal="center"/>
    </xf>
    <xf borderId="5" fillId="0" fontId="22" numFmtId="0" xfId="0" applyBorder="1" applyFont="1"/>
    <xf borderId="5" fillId="0" fontId="18" numFmtId="0" xfId="0" applyBorder="1" applyFont="1"/>
    <xf borderId="5" fillId="0" fontId="18" numFmtId="4" xfId="0" applyBorder="1" applyFont="1" applyNumberFormat="1"/>
    <xf borderId="5" fillId="0" fontId="18" numFmtId="0" xfId="0" applyAlignment="1" applyBorder="1" applyFont="1">
      <alignment horizontal="center"/>
    </xf>
    <xf borderId="6" fillId="0" fontId="22" numFmtId="0" xfId="0" applyBorder="1" applyFont="1"/>
    <xf borderId="6" fillId="0" fontId="18" numFmtId="0" xfId="0" applyBorder="1" applyFont="1"/>
    <xf borderId="6" fillId="0" fontId="18" numFmtId="4" xfId="0" applyBorder="1" applyFont="1" applyNumberFormat="1"/>
    <xf borderId="6" fillId="0" fontId="18" numFmtId="0" xfId="0" applyAlignment="1" applyBorder="1" applyFont="1">
      <alignment horizontal="center"/>
    </xf>
    <xf borderId="1" fillId="0" fontId="22" numFmtId="0" xfId="0" applyBorder="1" applyFont="1"/>
    <xf borderId="5" fillId="0" fontId="18" numFmtId="0" xfId="0" applyAlignment="1" applyBorder="1" applyFont="1">
      <alignment horizontal="center" vertical="center"/>
    </xf>
    <xf borderId="5" fillId="0" fontId="0" numFmtId="0" xfId="0" applyBorder="1" applyFont="1"/>
    <xf borderId="6" fillId="0" fontId="0" numFmtId="0" xfId="0" applyBorder="1" applyFont="1"/>
    <xf borderId="5" fillId="0" fontId="0" numFmtId="0" xfId="0" applyAlignment="1" applyBorder="1" applyFont="1">
      <alignment horizontal="center"/>
    </xf>
    <xf borderId="5" fillId="0" fontId="0" numFmtId="4" xfId="0" applyBorder="1" applyFont="1" applyNumberFormat="1"/>
    <xf borderId="6" fillId="0" fontId="0" numFmtId="4" xfId="0" applyBorder="1" applyFont="1" applyNumberFormat="1"/>
    <xf borderId="6" fillId="0" fontId="0" numFmtId="0" xfId="0" applyAlignment="1" applyBorder="1" applyFont="1">
      <alignment horizontal="center"/>
    </xf>
    <xf borderId="2" fillId="4" fontId="17" numFmtId="0" xfId="0" applyAlignment="1" applyBorder="1" applyFont="1">
      <alignment horizontal="center" vertical="center"/>
    </xf>
    <xf borderId="7" fillId="4" fontId="19" numFmtId="4" xfId="0" applyBorder="1" applyFont="1" applyNumberFormat="1"/>
    <xf borderId="1" fillId="0" fontId="18" numFmtId="0" xfId="0" applyAlignment="1" applyBorder="1" applyFont="1">
      <alignment horizontal="left" shrinkToFit="0" vertical="top" wrapText="1"/>
    </xf>
    <xf borderId="7" fillId="0" fontId="11" numFmtId="0" xfId="0" applyAlignment="1" applyBorder="1" applyFont="1">
      <alignment horizontal="left" shrinkToFit="0" vertical="top" wrapText="1"/>
    </xf>
    <xf borderId="7" fillId="0" fontId="22" numFmtId="0" xfId="0" applyBorder="1" applyFont="1"/>
    <xf borderId="7" fillId="0" fontId="0" numFmtId="0" xfId="0" applyAlignment="1" applyBorder="1" applyFont="1">
      <alignment horizontal="center"/>
    </xf>
    <xf borderId="7" fillId="3" fontId="11" numFmtId="0" xfId="0" applyAlignment="1" applyBorder="1" applyFont="1">
      <alignment horizontal="left" shrinkToFit="0" vertical="top" wrapText="1"/>
    </xf>
    <xf borderId="7" fillId="2" fontId="18" numFmtId="164" xfId="0" applyAlignment="1" applyBorder="1" applyFont="1" applyNumberFormat="1">
      <alignment horizontal="center" shrinkToFit="0" vertical="center" wrapText="1"/>
    </xf>
    <xf borderId="0" fillId="0" fontId="22" numFmtId="0" xfId="0" applyFont="1"/>
    <xf borderId="16" fillId="3" fontId="18" numFmtId="0" xfId="0" applyAlignment="1" applyBorder="1" applyFont="1">
      <alignment horizontal="left" shrinkToFit="0" vertical="top" wrapText="1"/>
    </xf>
    <xf borderId="10" fillId="3" fontId="18" numFmtId="0" xfId="0" applyAlignment="1" applyBorder="1" applyFont="1">
      <alignment shrinkToFit="0" vertical="top" wrapText="1"/>
    </xf>
    <xf borderId="10" fillId="3" fontId="18" numFmtId="0" xfId="0" applyAlignment="1" applyBorder="1" applyFont="1">
      <alignment horizontal="left" shrinkToFit="0" vertical="top" wrapText="1"/>
    </xf>
    <xf borderId="10" fillId="2" fontId="18" numFmtId="164" xfId="0" applyAlignment="1" applyBorder="1" applyFont="1" applyNumberFormat="1">
      <alignment vertical="center"/>
    </xf>
    <xf borderId="10" fillId="2" fontId="18" numFmtId="164" xfId="0" applyAlignment="1" applyBorder="1" applyFont="1" applyNumberFormat="1">
      <alignment horizontal="center" shrinkToFit="0" vertical="center" wrapText="1"/>
    </xf>
    <xf borderId="0" fillId="0" fontId="19" numFmtId="0" xfId="0" applyAlignment="1" applyFont="1">
      <alignment horizontal="center" shrinkToFit="0" vertical="center" wrapText="1"/>
    </xf>
    <xf borderId="7" fillId="4" fontId="17" numFmtId="165" xfId="0" applyAlignment="1" applyBorder="1" applyFont="1" applyNumberFormat="1">
      <alignment horizontal="center" vertical="center"/>
    </xf>
    <xf borderId="0" fillId="0" fontId="17" numFmtId="165" xfId="0" applyAlignment="1" applyFont="1" applyNumberFormat="1">
      <alignment horizontal="center" vertical="center"/>
    </xf>
    <xf borderId="7" fillId="0" fontId="0" numFmtId="0" xfId="0" applyAlignment="1" applyBorder="1" applyFont="1">
      <alignment horizontal="center" shrinkToFit="0" vertical="center" wrapText="1"/>
    </xf>
    <xf borderId="2" fillId="0" fontId="1" numFmtId="0" xfId="0" applyAlignment="1" applyBorder="1" applyFont="1">
      <alignment horizontal="center" shrinkToFit="0" vertical="center" wrapText="1"/>
    </xf>
    <xf borderId="7" fillId="4" fontId="24" numFmtId="0" xfId="0" applyBorder="1" applyFont="1"/>
    <xf borderId="7" fillId="4" fontId="19" numFmtId="0" xfId="0" applyAlignment="1" applyBorder="1" applyFont="1">
      <alignment horizontal="left" shrinkToFit="0" vertical="top" wrapText="1"/>
    </xf>
    <xf borderId="7" fillId="4" fontId="19" numFmtId="0" xfId="0" applyAlignment="1" applyBorder="1" applyFont="1">
      <alignment horizontal="center" vertical="center"/>
    </xf>
    <xf borderId="18" fillId="2" fontId="11" numFmtId="0" xfId="0" applyAlignment="1" applyBorder="1" applyFont="1">
      <alignment shrinkToFit="0" vertical="center" wrapText="1"/>
    </xf>
    <xf borderId="20" fillId="2" fontId="15" numFmtId="0" xfId="0" applyAlignment="1" applyBorder="1" applyFont="1">
      <alignment shrinkToFit="0" vertical="center" wrapText="1"/>
    </xf>
    <xf borderId="19" fillId="2" fontId="11" numFmtId="164" xfId="0" applyAlignment="1" applyBorder="1" applyFont="1" applyNumberFormat="1">
      <alignment horizontal="right" shrinkToFit="0" vertical="center" wrapText="1"/>
    </xf>
    <xf borderId="39" fillId="2" fontId="12" numFmtId="0" xfId="0" applyAlignment="1" applyBorder="1" applyFont="1">
      <alignment horizontal="center" shrinkToFit="0" vertical="center" wrapText="1"/>
    </xf>
    <xf borderId="40" fillId="0" fontId="5" numFmtId="0" xfId="0" applyBorder="1" applyFont="1"/>
    <xf borderId="41" fillId="0" fontId="5" numFmtId="0" xfId="0" applyBorder="1" applyFont="1"/>
    <xf borderId="39" fillId="2" fontId="13" numFmtId="0" xfId="0" applyAlignment="1" applyBorder="1" applyFont="1">
      <alignment horizontal="center" shrinkToFit="0" vertical="center" wrapText="1"/>
    </xf>
    <xf borderId="39" fillId="2" fontId="19" numFmtId="164" xfId="0" applyAlignment="1" applyBorder="1" applyFont="1" applyNumberFormat="1">
      <alignment horizontal="left" shrinkToFit="0" vertical="top" wrapText="1"/>
    </xf>
    <xf borderId="42" fillId="0" fontId="5" numFmtId="0" xfId="0" applyBorder="1" applyFont="1"/>
    <xf borderId="10" fillId="2" fontId="11" numFmtId="0" xfId="0" applyAlignment="1" applyBorder="1" applyFont="1">
      <alignment horizontal="left" shrinkToFit="0" vertical="center" wrapText="1"/>
    </xf>
    <xf borderId="43" fillId="2" fontId="11" numFmtId="0" xfId="0" applyAlignment="1" applyBorder="1" applyFont="1">
      <alignment horizontal="left" shrinkToFit="0" vertical="center" wrapText="1"/>
    </xf>
    <xf borderId="39" fillId="2" fontId="19" numFmtId="0" xfId="0" applyAlignment="1" applyBorder="1" applyFont="1">
      <alignment horizontal="left" shrinkToFit="0" vertical="center" wrapText="1"/>
    </xf>
    <xf borderId="10" fillId="2" fontId="11" numFmtId="164" xfId="0" applyAlignment="1" applyBorder="1" applyFont="1" applyNumberFormat="1">
      <alignment shrinkToFit="0" vertical="center" wrapText="1"/>
    </xf>
    <xf borderId="10" fillId="2" fontId="11" numFmtId="0" xfId="0" applyAlignment="1" applyBorder="1" applyFont="1">
      <alignment shrinkToFit="0" vertical="center" wrapText="1"/>
    </xf>
    <xf borderId="43" fillId="2" fontId="11" numFmtId="0" xfId="0" applyAlignment="1" applyBorder="1" applyFont="1">
      <alignment shrinkToFit="0" vertical="center" wrapText="1"/>
    </xf>
    <xf borderId="39" fillId="2" fontId="19" numFmtId="0" xfId="0" applyAlignment="1" applyBorder="1" applyFont="1">
      <alignment horizontal="left" shrinkToFit="0" wrapText="1"/>
    </xf>
    <xf borderId="10" fillId="2" fontId="15" numFmtId="2" xfId="0" applyAlignment="1" applyBorder="1" applyFont="1" applyNumberFormat="1">
      <alignment shrinkToFit="0" vertical="center" wrapText="1"/>
    </xf>
    <xf borderId="10" fillId="2" fontId="15" numFmtId="0" xfId="0" applyAlignment="1" applyBorder="1" applyFont="1">
      <alignment shrinkToFit="0" vertical="center" wrapText="1"/>
    </xf>
    <xf borderId="43" fillId="2" fontId="15" numFmtId="164" xfId="0" applyAlignment="1" applyBorder="1" applyFont="1" applyNumberFormat="1">
      <alignment shrinkToFit="0" vertical="center" wrapText="1"/>
    </xf>
    <xf borderId="23" fillId="2" fontId="15" numFmtId="0" xfId="0" applyAlignment="1" applyBorder="1" applyFont="1">
      <alignment horizontal="center" shrinkToFit="0" vertical="center" wrapText="1"/>
    </xf>
    <xf borderId="44" fillId="0" fontId="5" numFmtId="0" xfId="0" applyBorder="1" applyFont="1"/>
    <xf borderId="26" fillId="2" fontId="15" numFmtId="0" xfId="0" applyAlignment="1" applyBorder="1" applyFont="1">
      <alignment horizontal="center" shrinkToFit="0" vertical="center" wrapText="1"/>
    </xf>
    <xf borderId="20" fillId="2" fontId="15" numFmtId="0" xfId="0" applyAlignment="1" applyBorder="1" applyFont="1">
      <alignment horizontal="center" shrinkToFit="0" vertical="center" wrapText="1"/>
    </xf>
    <xf borderId="2" fillId="2" fontId="15" numFmtId="0" xfId="0" applyAlignment="1" applyBorder="1" applyFont="1">
      <alignment horizontal="center" shrinkToFit="0" vertical="center" wrapText="1"/>
    </xf>
    <xf borderId="19" fillId="2" fontId="15" numFmtId="164" xfId="0" applyAlignment="1" applyBorder="1" applyFont="1" applyNumberFormat="1">
      <alignment horizontal="center" shrinkToFit="0" vertical="center" wrapText="1"/>
    </xf>
    <xf borderId="28" fillId="2" fontId="11" numFmtId="0" xfId="0" applyAlignment="1" applyBorder="1" applyFont="1">
      <alignment horizontal="center" shrinkToFit="0" vertical="center" wrapText="1"/>
    </xf>
    <xf borderId="11" fillId="2" fontId="11" numFmtId="0" xfId="0" applyAlignment="1" applyBorder="1" applyFont="1">
      <alignment horizontal="center" shrinkToFit="0" vertical="center" wrapText="1"/>
    </xf>
    <xf borderId="13" fillId="2" fontId="11" numFmtId="0" xfId="0" applyAlignment="1" applyBorder="1" applyFont="1">
      <alignment horizontal="center" shrinkToFit="0" vertical="center" wrapText="1"/>
    </xf>
    <xf borderId="22" fillId="2" fontId="11" numFmtId="0" xfId="0" applyAlignment="1" applyBorder="1" applyFont="1">
      <alignment horizontal="center" shrinkToFit="0" vertical="center" wrapText="1"/>
    </xf>
    <xf borderId="7" fillId="2" fontId="11" numFmtId="0" xfId="0" applyAlignment="1" applyBorder="1" applyFont="1">
      <alignment horizontal="center" shrinkToFit="0" vertical="center" wrapText="1"/>
    </xf>
    <xf borderId="12" fillId="2" fontId="11" numFmtId="0" xfId="0" applyAlignment="1" applyBorder="1" applyFont="1">
      <alignment horizontal="center" shrinkToFit="0" vertical="center" wrapText="1"/>
    </xf>
    <xf borderId="12" fillId="2" fontId="11" numFmtId="164" xfId="0" applyAlignment="1" applyBorder="1" applyFont="1" applyNumberFormat="1">
      <alignment horizontal="center" shrinkToFit="0" vertical="center" wrapText="1"/>
    </xf>
    <xf borderId="11" fillId="2" fontId="15" numFmtId="0" xfId="0" applyAlignment="1" applyBorder="1" applyFont="1">
      <alignment horizontal="center" shrinkToFit="0" vertical="center" wrapText="1"/>
    </xf>
    <xf borderId="28" fillId="2" fontId="15" numFmtId="0" xfId="0" applyAlignment="1" applyBorder="1" applyFont="1">
      <alignment horizontal="left" shrinkToFit="0" vertical="center" wrapText="1"/>
    </xf>
    <xf borderId="7" fillId="2" fontId="18" numFmtId="0" xfId="0" applyAlignment="1" applyBorder="1" applyFont="1">
      <alignment horizontal="center" shrinkToFit="0" vertical="center" wrapText="1"/>
    </xf>
    <xf borderId="7" fillId="2" fontId="18" numFmtId="4" xfId="0" applyAlignment="1" applyBorder="1" applyFont="1" applyNumberFormat="1">
      <alignment shrinkToFit="0" vertical="center" wrapText="1"/>
    </xf>
    <xf borderId="7" fillId="2" fontId="18" numFmtId="4" xfId="0" applyAlignment="1" applyBorder="1" applyFont="1" applyNumberFormat="1">
      <alignment horizontal="right" shrinkToFit="0" vertical="center" wrapText="1"/>
    </xf>
    <xf borderId="7" fillId="2" fontId="15" numFmtId="0" xfId="0" applyAlignment="1" applyBorder="1" applyFont="1">
      <alignment horizontal="left" shrinkToFit="0" vertical="center" wrapText="1"/>
    </xf>
    <xf borderId="7" fillId="4" fontId="19" numFmtId="0" xfId="0" applyAlignment="1" applyBorder="1" applyFont="1">
      <alignment shrinkToFit="0" vertical="center" wrapText="1"/>
    </xf>
    <xf borderId="7" fillId="2" fontId="19" numFmtId="164" xfId="0" applyAlignment="1" applyBorder="1" applyFont="1" applyNumberFormat="1">
      <alignment horizontal="right" shrinkToFit="0" vertical="center" wrapText="1"/>
    </xf>
    <xf borderId="7" fillId="2" fontId="19" numFmtId="0" xfId="0" applyAlignment="1" applyBorder="1" applyFont="1">
      <alignment shrinkToFit="0" vertical="center" wrapText="1"/>
    </xf>
    <xf borderId="7" fillId="2" fontId="19" numFmtId="164" xfId="0" applyAlignment="1" applyBorder="1" applyFont="1" applyNumberFormat="1">
      <alignment shrinkToFit="0" vertical="center" wrapText="1"/>
    </xf>
    <xf borderId="8" fillId="2" fontId="15" numFmtId="0" xfId="0" applyAlignment="1" applyBorder="1" applyFont="1">
      <alignment horizontal="center" shrinkToFit="0" vertical="center" wrapText="1"/>
    </xf>
    <xf borderId="7" fillId="2" fontId="15" numFmtId="0" xfId="0" applyAlignment="1" applyBorder="1" applyFont="1">
      <alignment horizontal="center" shrinkToFit="0" vertical="center" wrapText="1"/>
    </xf>
    <xf borderId="9" fillId="2" fontId="15" numFmtId="0" xfId="0" applyAlignment="1" applyBorder="1" applyFont="1">
      <alignment horizontal="center" shrinkToFit="0" vertical="center" wrapText="1"/>
    </xf>
    <xf borderId="8" fillId="2" fontId="15" numFmtId="164" xfId="0" applyAlignment="1" applyBorder="1" applyFont="1" applyNumberFormat="1">
      <alignment horizontal="center" shrinkToFit="0" vertical="center" wrapText="1"/>
    </xf>
    <xf borderId="2" fillId="2" fontId="11" numFmtId="0" xfId="0" applyAlignment="1" applyBorder="1" applyFont="1">
      <alignment horizontal="center" shrinkToFit="0" vertical="center" wrapText="1"/>
    </xf>
    <xf borderId="8" fillId="2" fontId="11" numFmtId="0" xfId="0" applyAlignment="1" applyBorder="1" applyFont="1">
      <alignment horizontal="center" shrinkToFit="0" vertical="center" wrapText="1"/>
    </xf>
    <xf borderId="9" fillId="2" fontId="11" numFmtId="0" xfId="0" applyAlignment="1" applyBorder="1" applyFont="1">
      <alignment horizontal="center" shrinkToFit="0" vertical="center" wrapText="1"/>
    </xf>
    <xf borderId="16" fillId="2" fontId="11" numFmtId="0" xfId="0" applyAlignment="1" applyBorder="1" applyFont="1">
      <alignment horizontal="center" shrinkToFit="0" vertical="center" wrapText="1"/>
    </xf>
    <xf borderId="8" fillId="2" fontId="11" numFmtId="164" xfId="0" applyAlignment="1" applyBorder="1" applyFont="1" applyNumberFormat="1">
      <alignment horizontal="center" shrinkToFit="0" vertical="center" wrapText="1"/>
    </xf>
    <xf borderId="0" fillId="0" fontId="25" numFmtId="0" xfId="0" applyAlignment="1" applyFont="1">
      <alignment shrinkToFit="0" wrapText="1"/>
    </xf>
    <xf borderId="7" fillId="2" fontId="18" numFmtId="164" xfId="0" applyAlignment="1" applyBorder="1" applyFont="1" applyNumberFormat="1">
      <alignment horizontal="center" shrinkToFit="0" wrapText="1"/>
    </xf>
    <xf borderId="2" fillId="2" fontId="15" numFmtId="0" xfId="0" applyAlignment="1" applyBorder="1" applyFont="1">
      <alignment horizontal="left" shrinkToFit="0" vertical="center" wrapText="1"/>
    </xf>
    <xf borderId="9" fillId="2" fontId="18" numFmtId="0" xfId="0" applyAlignment="1" applyBorder="1" applyFont="1">
      <alignment shrinkToFit="0" vertical="center" wrapText="1"/>
    </xf>
    <xf borderId="26" fillId="2" fontId="11" numFmtId="0" xfId="0" applyAlignment="1" applyBorder="1" applyFont="1">
      <alignment horizontal="center" shrinkToFit="0" vertical="center" wrapText="1"/>
    </xf>
    <xf borderId="26" fillId="2" fontId="18" numFmtId="0" xfId="0" applyAlignment="1" applyBorder="1" applyFont="1">
      <alignment shrinkToFit="0" vertical="center" wrapText="1"/>
    </xf>
    <xf borderId="26" fillId="2" fontId="18" numFmtId="164" xfId="0" applyAlignment="1" applyBorder="1" applyFont="1" applyNumberFormat="1">
      <alignment shrinkToFit="0" vertical="center" wrapText="1"/>
    </xf>
    <xf borderId="26" fillId="2" fontId="18" numFmtId="164" xfId="0" applyAlignment="1" applyBorder="1" applyFont="1" applyNumberFormat="1">
      <alignment horizontal="center" shrinkToFit="0" vertical="center" wrapText="1"/>
    </xf>
    <xf borderId="16" fillId="2" fontId="11" numFmtId="0" xfId="0" applyAlignment="1" applyBorder="1" applyFont="1">
      <alignment horizontal="center" vertical="center"/>
    </xf>
    <xf borderId="9" fillId="2" fontId="18" numFmtId="0" xfId="0" applyAlignment="1" applyBorder="1" applyFont="1">
      <alignment vertical="center"/>
    </xf>
    <xf borderId="7" fillId="2" fontId="19" numFmtId="164" xfId="0" applyAlignment="1" applyBorder="1" applyFont="1" applyNumberFormat="1">
      <alignment vertical="center"/>
    </xf>
    <xf borderId="7" fillId="2" fontId="19" numFmtId="0" xfId="0" applyAlignment="1" applyBorder="1" applyFont="1">
      <alignment vertical="center"/>
    </xf>
    <xf borderId="10" fillId="2" fontId="11" numFmtId="0" xfId="0" applyAlignment="1" applyBorder="1" applyFont="1">
      <alignment horizontal="center" vertical="center"/>
    </xf>
    <xf borderId="10" fillId="2" fontId="19" numFmtId="0" xfId="0" applyAlignment="1" applyBorder="1" applyFont="1">
      <alignment shrinkToFit="0" vertical="center" wrapText="1"/>
    </xf>
    <xf borderId="10" fillId="2" fontId="18" numFmtId="164" xfId="0" applyAlignment="1" applyBorder="1" applyFont="1" applyNumberFormat="1">
      <alignment horizontal="center" vertical="center"/>
    </xf>
    <xf borderId="7" fillId="2" fontId="15" numFmtId="164" xfId="0" applyAlignment="1" applyBorder="1" applyFont="1" applyNumberFormat="1">
      <alignment horizontal="center" shrinkToFit="0" vertical="center" wrapText="1"/>
    </xf>
    <xf borderId="7" fillId="2" fontId="11" numFmtId="164" xfId="0" applyAlignment="1" applyBorder="1" applyFont="1" applyNumberFormat="1">
      <alignment horizontal="center" shrinkToFit="0" vertical="center" wrapText="1"/>
    </xf>
    <xf borderId="8" fillId="2" fontId="18" numFmtId="0" xfId="0" applyAlignment="1" applyBorder="1" applyFont="1">
      <alignment shrinkToFit="0" vertical="center" wrapText="1"/>
    </xf>
    <xf borderId="8" fillId="2" fontId="18" numFmtId="164" xfId="0" applyAlignment="1" applyBorder="1" applyFont="1" applyNumberFormat="1">
      <alignment shrinkToFit="0" vertical="center" wrapText="1"/>
    </xf>
    <xf borderId="7" fillId="2" fontId="19" numFmtId="0" xfId="0" applyAlignment="1" applyBorder="1" applyFont="1">
      <alignment horizontal="left" shrinkToFit="0" vertical="center" wrapText="1"/>
    </xf>
    <xf borderId="8" fillId="2" fontId="19" numFmtId="0" xfId="0" applyAlignment="1" applyBorder="1" applyFont="1">
      <alignment horizontal="left" shrinkToFit="0" vertical="center" wrapText="1"/>
    </xf>
    <xf borderId="16" fillId="2" fontId="18" numFmtId="0" xfId="0" applyAlignment="1" applyBorder="1" applyFont="1">
      <alignment horizontal="center" shrinkToFit="0" vertical="center" wrapText="1"/>
    </xf>
    <xf borderId="8" fillId="2" fontId="18" numFmtId="0" xfId="0" applyAlignment="1" applyBorder="1" applyFont="1">
      <alignment horizontal="left" shrinkToFit="0" vertical="center" wrapText="1"/>
    </xf>
    <xf borderId="9" fillId="2" fontId="18" numFmtId="0" xfId="0" applyAlignment="1" applyBorder="1" applyFont="1">
      <alignment horizontal="left" shrinkToFit="0" vertical="center" wrapText="1"/>
    </xf>
    <xf borderId="7" fillId="2" fontId="19" numFmtId="164" xfId="0" applyAlignment="1" applyBorder="1" applyFont="1" applyNumberFormat="1">
      <alignment horizontal="left" shrinkToFit="0" vertical="center" wrapText="1"/>
    </xf>
    <xf borderId="16" fillId="2" fontId="19" numFmtId="0" xfId="0" applyAlignment="1" applyBorder="1" applyFont="1">
      <alignment shrinkToFit="0" vertical="center" wrapText="1"/>
    </xf>
    <xf borderId="9" fillId="2" fontId="19" numFmtId="164" xfId="0" applyAlignment="1" applyBorder="1" applyFont="1" applyNumberFormat="1">
      <alignment horizontal="left" shrinkToFit="0" vertical="center" wrapText="1"/>
    </xf>
    <xf borderId="9" fillId="2" fontId="19" numFmtId="0" xfId="0" applyAlignment="1" applyBorder="1" applyFont="1">
      <alignment horizontal="left" shrinkToFit="0" vertical="center" wrapText="1"/>
    </xf>
    <xf borderId="8" fillId="2" fontId="18" numFmtId="0" xfId="0" applyAlignment="1" applyBorder="1" applyFont="1">
      <alignment horizontal="center" shrinkToFit="0" vertical="center" wrapText="1"/>
    </xf>
    <xf borderId="7" fillId="0" fontId="18" numFmtId="0" xfId="0" applyBorder="1" applyFont="1"/>
    <xf borderId="3" fillId="0" fontId="18" numFmtId="164" xfId="0" applyBorder="1" applyFont="1" applyNumberFormat="1"/>
    <xf borderId="8" fillId="2" fontId="19" numFmtId="164" xfId="0" applyAlignment="1" applyBorder="1" applyFont="1" applyNumberFormat="1">
      <alignment shrinkToFit="0" vertical="center" wrapText="1"/>
    </xf>
    <xf borderId="9" fillId="2" fontId="18" numFmtId="164" xfId="0" applyAlignment="1" applyBorder="1" applyFont="1" applyNumberFormat="1">
      <alignment shrinkToFit="0" vertical="center" wrapText="1"/>
    </xf>
    <xf borderId="16" fillId="2" fontId="18" numFmtId="0" xfId="0" applyAlignment="1" applyBorder="1" applyFont="1">
      <alignment shrinkToFit="0" vertical="center" wrapText="1"/>
    </xf>
    <xf borderId="9" fillId="2" fontId="19" numFmtId="164" xfId="0" applyAlignment="1" applyBorder="1" applyFont="1" applyNumberFormat="1">
      <alignment shrinkToFit="0" vertical="center" wrapText="1"/>
    </xf>
    <xf borderId="7" fillId="9" fontId="18" numFmtId="0" xfId="0" applyAlignment="1" applyBorder="1" applyFill="1" applyFont="1">
      <alignment shrinkToFit="0" vertical="center" wrapText="1"/>
    </xf>
    <xf borderId="2" fillId="9" fontId="19" numFmtId="4" xfId="0" applyAlignment="1" applyBorder="1" applyFont="1" applyNumberFormat="1">
      <alignment horizontal="center" shrinkToFit="0" vertical="center" wrapText="1"/>
    </xf>
    <xf borderId="45" fillId="2" fontId="11" numFmtId="0" xfId="0" applyAlignment="1" applyBorder="1" applyFont="1">
      <alignment horizontal="left" shrinkToFit="0" vertical="center" wrapText="1"/>
    </xf>
    <xf borderId="45" fillId="2" fontId="17" numFmtId="0" xfId="0" applyAlignment="1" applyBorder="1" applyFont="1">
      <alignment horizontal="center" shrinkToFit="0" vertical="center" wrapText="1"/>
    </xf>
    <xf borderId="10" fillId="2" fontId="17" numFmtId="0" xfId="0" applyAlignment="1" applyBorder="1" applyFont="1">
      <alignment shrinkToFit="0" vertical="center" wrapText="1"/>
    </xf>
    <xf borderId="10" fillId="2" fontId="17" numFmtId="0" xfId="0" applyAlignment="1" applyBorder="1" applyFont="1">
      <alignment horizontal="center" shrinkToFit="0" vertical="center" wrapText="1"/>
    </xf>
    <xf borderId="45" fillId="2" fontId="11" numFmtId="0" xfId="0" applyAlignment="1" applyBorder="1" applyFont="1">
      <alignment horizontal="center" shrinkToFit="0" vertical="center" wrapText="1"/>
    </xf>
    <xf borderId="10" fillId="2" fontId="11" numFmtId="0" xfId="0" applyAlignment="1" applyBorder="1" applyFont="1">
      <alignment horizontal="center" shrinkToFit="0" vertical="center" wrapText="1"/>
    </xf>
    <xf borderId="7" fillId="2" fontId="19" numFmtId="0" xfId="0" applyAlignment="1" applyBorder="1" applyFont="1">
      <alignment horizontal="left" shrinkToFit="0" vertical="top" wrapText="1"/>
    </xf>
    <xf borderId="8" fillId="2" fontId="19" numFmtId="0" xfId="0" applyAlignment="1" applyBorder="1" applyFont="1">
      <alignment horizontal="left" shrinkToFit="0" vertical="top" wrapText="1"/>
    </xf>
    <xf borderId="0" fillId="0" fontId="18" numFmtId="0" xfId="0" applyAlignment="1" applyFont="1">
      <alignment horizontal="left" vertical="center"/>
    </xf>
    <xf borderId="5" fillId="0" fontId="1" numFmtId="0" xfId="0" applyAlignment="1" applyBorder="1" applyFont="1">
      <alignment horizontal="center" vertical="top"/>
    </xf>
    <xf borderId="36" fillId="0" fontId="1" numFmtId="0" xfId="0" applyAlignment="1" applyBorder="1" applyFont="1">
      <alignment horizontal="center" vertical="top"/>
    </xf>
    <xf borderId="1" fillId="0" fontId="18" numFmtId="3" xfId="0" applyBorder="1" applyFont="1" applyNumberFormat="1"/>
    <xf borderId="1" fillId="0" fontId="18" numFmtId="17" xfId="0" applyAlignment="1" applyBorder="1" applyFont="1" applyNumberFormat="1">
      <alignment horizontal="center"/>
    </xf>
    <xf borderId="6" fillId="0" fontId="18" numFmtId="0" xfId="0" applyAlignment="1" applyBorder="1" applyFont="1">
      <alignment horizontal="center" vertical="center"/>
    </xf>
    <xf borderId="5" fillId="0" fontId="18" numFmtId="3" xfId="0" applyBorder="1" applyFont="1" applyNumberFormat="1"/>
    <xf borderId="5" fillId="0" fontId="18" numFmtId="17" xfId="0" applyAlignment="1" applyBorder="1" applyFont="1" applyNumberFormat="1">
      <alignment horizontal="center"/>
    </xf>
    <xf borderId="0" fillId="0" fontId="18" numFmtId="4" xfId="0" applyFont="1" applyNumberFormat="1"/>
    <xf borderId="0" fillId="0" fontId="18" numFmtId="0" xfId="0" applyAlignment="1" applyFont="1">
      <alignment horizontal="center"/>
    </xf>
    <xf borderId="1" fillId="0" fontId="0" numFmtId="0" xfId="0" applyBorder="1" applyFont="1"/>
    <xf quotePrefix="1" borderId="1" fillId="0" fontId="18" numFmtId="16" xfId="0" applyAlignment="1" applyBorder="1" applyFont="1" applyNumberFormat="1">
      <alignment horizontal="center"/>
    </xf>
    <xf borderId="6" fillId="0" fontId="18" numFmtId="3" xfId="0" applyBorder="1" applyFont="1" applyNumberFormat="1"/>
    <xf borderId="1" fillId="0" fontId="0" numFmtId="17" xfId="0" applyAlignment="1" applyBorder="1" applyFont="1" applyNumberFormat="1">
      <alignment horizontal="center"/>
    </xf>
    <xf borderId="5" fillId="0" fontId="0" numFmtId="16" xfId="0" applyAlignment="1" applyBorder="1" applyFont="1" applyNumberFormat="1">
      <alignment horizontal="center"/>
    </xf>
    <xf borderId="1" fillId="0" fontId="0" numFmtId="4" xfId="0" applyBorder="1" applyFont="1" applyNumberFormat="1"/>
    <xf borderId="1" fillId="0" fontId="0" numFmtId="0" xfId="0" applyAlignment="1" applyBorder="1" applyFont="1">
      <alignment horizontal="center"/>
    </xf>
    <xf borderId="7" fillId="4" fontId="17" numFmtId="165" xfId="0" applyBorder="1"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20" Type="http://schemas.openxmlformats.org/officeDocument/2006/relationships/worksheet" Target="worksheets/sheet17.xml"/><Relationship Id="rId22" Type="http://schemas.openxmlformats.org/officeDocument/2006/relationships/worksheet" Target="worksheets/sheet19.xml"/><Relationship Id="rId21" Type="http://schemas.openxmlformats.org/officeDocument/2006/relationships/worksheet" Target="worksheets/sheet18.xml"/><Relationship Id="rId24" Type="http://schemas.openxmlformats.org/officeDocument/2006/relationships/worksheet" Target="worksheets/sheet21.xml"/><Relationship Id="rId23" Type="http://schemas.openxmlformats.org/officeDocument/2006/relationships/worksheet" Target="worksheets/sheet20.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26" Type="http://schemas.openxmlformats.org/officeDocument/2006/relationships/worksheet" Target="worksheets/sheet23.xml"/><Relationship Id="rId25" Type="http://schemas.openxmlformats.org/officeDocument/2006/relationships/worksheet" Target="worksheets/sheet22.xml"/><Relationship Id="rId28" Type="http://schemas.openxmlformats.org/officeDocument/2006/relationships/worksheet" Target="worksheets/sheet25.xml"/><Relationship Id="rId27" Type="http://schemas.openxmlformats.org/officeDocument/2006/relationships/worksheet" Target="worksheets/sheet24.xml"/><Relationship Id="rId5" Type="http://schemas.openxmlformats.org/officeDocument/2006/relationships/worksheet" Target="worksheets/sheet2.xml"/><Relationship Id="rId6" Type="http://schemas.openxmlformats.org/officeDocument/2006/relationships/worksheet" Target="worksheets/sheet3.xml"/><Relationship Id="rId29" Type="http://schemas.openxmlformats.org/officeDocument/2006/relationships/worksheet" Target="worksheets/sheet26.xml"/><Relationship Id="rId7" Type="http://schemas.openxmlformats.org/officeDocument/2006/relationships/worksheet" Target="worksheets/sheet4.xml"/><Relationship Id="rId8" Type="http://schemas.openxmlformats.org/officeDocument/2006/relationships/worksheet" Target="worksheets/sheet5.xml"/><Relationship Id="rId31" Type="http://schemas.openxmlformats.org/officeDocument/2006/relationships/worksheet" Target="worksheets/sheet28.xml"/><Relationship Id="rId30" Type="http://schemas.openxmlformats.org/officeDocument/2006/relationships/worksheet" Target="worksheets/sheet27.xml"/><Relationship Id="rId11" Type="http://schemas.openxmlformats.org/officeDocument/2006/relationships/worksheet" Target="worksheets/sheet8.xml"/><Relationship Id="rId33" Type="http://schemas.openxmlformats.org/officeDocument/2006/relationships/worksheet" Target="worksheets/sheet30.xml"/><Relationship Id="rId10" Type="http://schemas.openxmlformats.org/officeDocument/2006/relationships/worksheet" Target="worksheets/sheet7.xml"/><Relationship Id="rId32" Type="http://schemas.openxmlformats.org/officeDocument/2006/relationships/worksheet" Target="worksheets/sheet29.xml"/><Relationship Id="rId13" Type="http://schemas.openxmlformats.org/officeDocument/2006/relationships/worksheet" Target="worksheets/sheet10.xml"/><Relationship Id="rId35" Type="http://customschemas.google.com/relationships/workbookmetadata" Target="metadata"/><Relationship Id="rId12" Type="http://schemas.openxmlformats.org/officeDocument/2006/relationships/worksheet" Target="worksheets/sheet9.xml"/><Relationship Id="rId34" Type="http://schemas.openxmlformats.org/officeDocument/2006/relationships/worksheet" Target="worksheets/sheet31.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19" Type="http://schemas.openxmlformats.org/officeDocument/2006/relationships/worksheet" Target="worksheets/sheet16.xml"/><Relationship Id="rId18" Type="http://schemas.openxmlformats.org/officeDocument/2006/relationships/worksheet" Target="worksheets/sheet1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6.29"/>
    <col customWidth="1" min="2" max="3" width="16.43"/>
    <col customWidth="1" min="4" max="4" width="11.86"/>
    <col customWidth="1" min="5" max="5" width="12.57"/>
    <col customWidth="1" min="6" max="6" width="13.14"/>
    <col customWidth="1" min="7" max="7" width="8.71"/>
    <col customWidth="1" min="8" max="8" width="15.43"/>
    <col customWidth="1" min="9" max="9" width="15.29"/>
    <col customWidth="1" min="10" max="10" width="12.43"/>
    <col customWidth="1" min="11" max="11" width="13.43"/>
    <col customWidth="1" min="12" max="12" width="11.14"/>
    <col customWidth="1" min="13" max="13" width="10.86"/>
    <col customWidth="1" min="14" max="14" width="9.71"/>
    <col customWidth="1" min="15" max="15" width="8.71"/>
    <col customWidth="1" min="16" max="16" width="15.29"/>
    <col customWidth="1" min="17" max="26" width="8.71"/>
  </cols>
  <sheetData>
    <row r="1">
      <c r="A1" s="1" t="s">
        <v>0</v>
      </c>
    </row>
    <row r="2">
      <c r="A2" s="1" t="s">
        <v>1</v>
      </c>
    </row>
    <row r="3">
      <c r="A3" s="1"/>
    </row>
    <row r="4">
      <c r="A4" s="2" t="s">
        <v>2</v>
      </c>
      <c r="C4" s="1"/>
      <c r="D4" s="1"/>
      <c r="E4" s="1"/>
      <c r="F4" s="1"/>
      <c r="G4" s="1"/>
      <c r="H4" s="1"/>
      <c r="I4" s="1"/>
      <c r="J4" s="1"/>
      <c r="K4" s="1"/>
      <c r="L4" s="3"/>
      <c r="M4" s="4" t="s">
        <v>3</v>
      </c>
    </row>
    <row r="5">
      <c r="A5" s="5"/>
      <c r="B5" s="6"/>
      <c r="C5" s="7"/>
      <c r="D5" s="8"/>
      <c r="E5" s="8"/>
      <c r="F5" s="8"/>
      <c r="G5" s="8"/>
      <c r="H5" s="8"/>
      <c r="I5" s="8"/>
      <c r="J5" s="8"/>
      <c r="K5" s="7"/>
      <c r="L5" s="9"/>
      <c r="M5" s="9"/>
      <c r="N5" s="9"/>
    </row>
    <row r="6">
      <c r="A6" s="10" t="s">
        <v>4</v>
      </c>
      <c r="B6" s="11" t="s">
        <v>5</v>
      </c>
      <c r="C6" s="12" t="s">
        <v>6</v>
      </c>
      <c r="D6" s="13" t="s">
        <v>7</v>
      </c>
      <c r="E6" s="14"/>
      <c r="F6" s="10" t="s">
        <v>8</v>
      </c>
      <c r="G6" s="10" t="s">
        <v>9</v>
      </c>
      <c r="H6" s="15" t="s">
        <v>10</v>
      </c>
      <c r="I6" s="16"/>
      <c r="J6" s="16"/>
      <c r="K6" s="14"/>
      <c r="L6" s="17" t="s">
        <v>11</v>
      </c>
      <c r="M6" s="16"/>
      <c r="N6" s="14"/>
    </row>
    <row r="7">
      <c r="A7" s="18"/>
      <c r="B7" s="18"/>
      <c r="C7" s="18"/>
      <c r="D7" s="10" t="s">
        <v>12</v>
      </c>
      <c r="E7" s="10" t="s">
        <v>13</v>
      </c>
      <c r="F7" s="18"/>
      <c r="G7" s="18"/>
      <c r="H7" s="10" t="s">
        <v>14</v>
      </c>
      <c r="I7" s="10" t="s">
        <v>15</v>
      </c>
      <c r="J7" s="10" t="s">
        <v>16</v>
      </c>
      <c r="K7" s="10" t="s">
        <v>17</v>
      </c>
      <c r="L7" s="10" t="s">
        <v>18</v>
      </c>
      <c r="M7" s="10" t="s">
        <v>19</v>
      </c>
      <c r="N7" s="19" t="s">
        <v>20</v>
      </c>
    </row>
    <row r="8" ht="25.5" customHeight="1">
      <c r="A8" s="20"/>
      <c r="B8" s="20"/>
      <c r="C8" s="20"/>
      <c r="D8" s="20"/>
      <c r="E8" s="20"/>
      <c r="F8" s="20"/>
      <c r="G8" s="20"/>
      <c r="H8" s="20"/>
      <c r="I8" s="20"/>
      <c r="J8" s="20"/>
      <c r="K8" s="20"/>
      <c r="L8" s="20"/>
      <c r="M8" s="20"/>
      <c r="N8" s="20"/>
    </row>
    <row r="9">
      <c r="A9" s="21" t="s">
        <v>21</v>
      </c>
      <c r="B9" s="21" t="s">
        <v>22</v>
      </c>
      <c r="C9" s="21" t="s">
        <v>23</v>
      </c>
      <c r="D9" s="21" t="s">
        <v>24</v>
      </c>
      <c r="E9" s="21" t="s">
        <v>25</v>
      </c>
      <c r="F9" s="21" t="s">
        <v>26</v>
      </c>
      <c r="G9" s="21" t="s">
        <v>27</v>
      </c>
      <c r="H9" s="21" t="s">
        <v>28</v>
      </c>
      <c r="I9" s="21" t="s">
        <v>29</v>
      </c>
      <c r="J9" s="21" t="s">
        <v>30</v>
      </c>
      <c r="K9" s="21" t="s">
        <v>31</v>
      </c>
      <c r="L9" s="21" t="s">
        <v>32</v>
      </c>
      <c r="M9" s="21" t="s">
        <v>33</v>
      </c>
      <c r="N9" s="21" t="s">
        <v>34</v>
      </c>
    </row>
    <row r="10">
      <c r="A10" s="22" t="s">
        <v>35</v>
      </c>
      <c r="B10" s="16"/>
      <c r="C10" s="16"/>
      <c r="D10" s="16"/>
      <c r="E10" s="16"/>
      <c r="F10" s="16"/>
      <c r="G10" s="16"/>
      <c r="H10" s="16"/>
      <c r="I10" s="16"/>
      <c r="J10" s="16"/>
      <c r="K10" s="16"/>
      <c r="L10" s="16"/>
      <c r="M10" s="16"/>
      <c r="N10" s="14"/>
    </row>
    <row r="11">
      <c r="A11" s="23" t="s">
        <v>36</v>
      </c>
      <c r="B11" s="24" t="s">
        <v>37</v>
      </c>
      <c r="C11" s="23" t="s">
        <v>38</v>
      </c>
      <c r="D11" s="25" t="s">
        <v>39</v>
      </c>
      <c r="E11" s="26" t="s">
        <v>40</v>
      </c>
      <c r="F11" s="27"/>
      <c r="G11" s="23" t="s">
        <v>41</v>
      </c>
      <c r="H11" s="28">
        <v>1.415041587E8</v>
      </c>
      <c r="I11" s="29">
        <v>1.9273595806E8</v>
      </c>
      <c r="J11" s="30">
        <v>2.82E7</v>
      </c>
      <c r="K11" s="31">
        <f t="shared" ref="K11:K16" si="1">SUM(H11:J11)</f>
        <v>362440116.8</v>
      </c>
      <c r="L11" s="32"/>
      <c r="M11" s="33"/>
      <c r="N11" s="34"/>
    </row>
    <row r="12">
      <c r="A12" s="23" t="s">
        <v>42</v>
      </c>
      <c r="B12" s="24"/>
      <c r="C12" s="23" t="s">
        <v>43</v>
      </c>
      <c r="D12" s="25" t="s">
        <v>39</v>
      </c>
      <c r="E12" s="26" t="s">
        <v>40</v>
      </c>
      <c r="F12" s="27"/>
      <c r="G12" s="23" t="s">
        <v>41</v>
      </c>
      <c r="H12" s="35">
        <v>1052626.6</v>
      </c>
      <c r="I12" s="36">
        <v>1266600.0</v>
      </c>
      <c r="J12" s="37"/>
      <c r="K12" s="31">
        <f t="shared" si="1"/>
        <v>2319226.6</v>
      </c>
      <c r="L12" s="32"/>
      <c r="M12" s="33"/>
      <c r="N12" s="34"/>
    </row>
    <row r="13">
      <c r="A13" s="23" t="s">
        <v>44</v>
      </c>
      <c r="B13" s="24"/>
      <c r="C13" s="23" t="s">
        <v>45</v>
      </c>
      <c r="D13" s="25" t="s">
        <v>39</v>
      </c>
      <c r="E13" s="26" t="s">
        <v>40</v>
      </c>
      <c r="F13" s="27"/>
      <c r="G13" s="23" t="s">
        <v>41</v>
      </c>
      <c r="H13" s="35">
        <v>887430.2</v>
      </c>
      <c r="I13" s="36">
        <v>623800.0</v>
      </c>
      <c r="J13" s="37"/>
      <c r="K13" s="31">
        <f t="shared" si="1"/>
        <v>1511230.2</v>
      </c>
      <c r="L13" s="32"/>
      <c r="M13" s="33"/>
      <c r="N13" s="34"/>
    </row>
    <row r="14">
      <c r="A14" s="23" t="s">
        <v>46</v>
      </c>
      <c r="B14" s="24"/>
      <c r="C14" s="23" t="s">
        <v>47</v>
      </c>
      <c r="D14" s="25" t="s">
        <v>39</v>
      </c>
      <c r="E14" s="26" t="s">
        <v>40</v>
      </c>
      <c r="F14" s="27"/>
      <c r="G14" s="23" t="s">
        <v>41</v>
      </c>
      <c r="H14" s="37">
        <v>0.0</v>
      </c>
      <c r="I14" s="36"/>
      <c r="J14" s="37"/>
      <c r="K14" s="31">
        <f t="shared" si="1"/>
        <v>0</v>
      </c>
      <c r="L14" s="32"/>
      <c r="M14" s="33"/>
      <c r="N14" s="34"/>
    </row>
    <row r="15">
      <c r="A15" s="23" t="s">
        <v>48</v>
      </c>
      <c r="B15" s="24"/>
      <c r="C15" s="23" t="s">
        <v>49</v>
      </c>
      <c r="D15" s="25" t="s">
        <v>39</v>
      </c>
      <c r="E15" s="26" t="s">
        <v>40</v>
      </c>
      <c r="F15" s="27"/>
      <c r="G15" s="23" t="s">
        <v>41</v>
      </c>
      <c r="H15" s="37">
        <v>0.0</v>
      </c>
      <c r="I15" s="36"/>
      <c r="J15" s="37"/>
      <c r="K15" s="31">
        <f t="shared" si="1"/>
        <v>0</v>
      </c>
      <c r="L15" s="32"/>
      <c r="M15" s="33"/>
      <c r="N15" s="34"/>
    </row>
    <row r="16">
      <c r="A16" s="23" t="s">
        <v>50</v>
      </c>
      <c r="B16" s="24"/>
      <c r="C16" s="23" t="s">
        <v>51</v>
      </c>
      <c r="D16" s="25" t="s">
        <v>39</v>
      </c>
      <c r="E16" s="26" t="s">
        <v>40</v>
      </c>
      <c r="F16" s="27"/>
      <c r="G16" s="23" t="s">
        <v>41</v>
      </c>
      <c r="H16" s="37">
        <v>0.0</v>
      </c>
      <c r="I16" s="36"/>
      <c r="J16" s="37"/>
      <c r="K16" s="31">
        <f t="shared" si="1"/>
        <v>0</v>
      </c>
      <c r="L16" s="32"/>
      <c r="M16" s="33"/>
      <c r="N16" s="34"/>
    </row>
    <row r="17">
      <c r="A17" s="23"/>
      <c r="B17" s="24"/>
      <c r="C17" s="23" t="s">
        <v>52</v>
      </c>
      <c r="D17" s="25" t="s">
        <v>39</v>
      </c>
      <c r="E17" s="26" t="s">
        <v>40</v>
      </c>
      <c r="F17" s="27"/>
      <c r="G17" s="23" t="s">
        <v>41</v>
      </c>
      <c r="H17" s="37">
        <v>0.0</v>
      </c>
      <c r="I17" s="36">
        <v>2.836345284E8</v>
      </c>
      <c r="J17" s="37"/>
      <c r="K17" s="37">
        <f>I17</f>
        <v>283634528.4</v>
      </c>
      <c r="L17" s="32"/>
      <c r="M17" s="33"/>
      <c r="N17" s="34"/>
    </row>
    <row r="18">
      <c r="A18" s="23" t="s">
        <v>53</v>
      </c>
      <c r="B18" s="24" t="s">
        <v>54</v>
      </c>
      <c r="C18" s="23" t="s">
        <v>55</v>
      </c>
      <c r="D18" s="25" t="s">
        <v>39</v>
      </c>
      <c r="E18" s="26" t="s">
        <v>40</v>
      </c>
      <c r="F18" s="27"/>
      <c r="G18" s="23" t="s">
        <v>41</v>
      </c>
      <c r="H18" s="35">
        <v>3.81915904E7</v>
      </c>
      <c r="I18" s="36">
        <v>7409000.0</v>
      </c>
      <c r="J18" s="36"/>
      <c r="K18" s="31">
        <f t="shared" ref="K18:K31" si="2">SUM(H18:J18)</f>
        <v>45600590.4</v>
      </c>
      <c r="L18" s="32"/>
      <c r="M18" s="33"/>
      <c r="N18" s="34"/>
    </row>
    <row r="19">
      <c r="A19" s="23" t="s">
        <v>56</v>
      </c>
      <c r="B19" s="24" t="s">
        <v>57</v>
      </c>
      <c r="C19" s="23" t="s">
        <v>58</v>
      </c>
      <c r="D19" s="25" t="s">
        <v>39</v>
      </c>
      <c r="E19" s="26" t="s">
        <v>40</v>
      </c>
      <c r="F19" s="27"/>
      <c r="G19" s="23" t="s">
        <v>41</v>
      </c>
      <c r="H19" s="35">
        <v>7173246.2</v>
      </c>
      <c r="I19" s="36">
        <v>863300.0</v>
      </c>
      <c r="J19" s="37"/>
      <c r="K19" s="31">
        <f t="shared" si="2"/>
        <v>8036546.2</v>
      </c>
      <c r="L19" s="32"/>
      <c r="M19" s="33"/>
      <c r="N19" s="34"/>
    </row>
    <row r="20">
      <c r="A20" s="23" t="s">
        <v>59</v>
      </c>
      <c r="B20" s="24" t="s">
        <v>60</v>
      </c>
      <c r="C20" s="23" t="s">
        <v>61</v>
      </c>
      <c r="D20" s="25" t="s">
        <v>39</v>
      </c>
      <c r="E20" s="26" t="s">
        <v>40</v>
      </c>
      <c r="F20" s="27"/>
      <c r="G20" s="23" t="s">
        <v>41</v>
      </c>
      <c r="H20" s="35">
        <v>5107272.4</v>
      </c>
      <c r="I20" s="36">
        <v>1310000.0</v>
      </c>
      <c r="J20" s="37"/>
      <c r="K20" s="31">
        <f t="shared" si="2"/>
        <v>6417272.4</v>
      </c>
      <c r="L20" s="32"/>
      <c r="M20" s="33"/>
      <c r="N20" s="34"/>
    </row>
    <row r="21" ht="15.75" customHeight="1">
      <c r="A21" s="23" t="s">
        <v>62</v>
      </c>
      <c r="B21" s="24" t="s">
        <v>63</v>
      </c>
      <c r="C21" s="23" t="s">
        <v>64</v>
      </c>
      <c r="D21" s="25" t="s">
        <v>39</v>
      </c>
      <c r="E21" s="26" t="s">
        <v>40</v>
      </c>
      <c r="F21" s="27"/>
      <c r="G21" s="23" t="s">
        <v>41</v>
      </c>
      <c r="H21" s="35">
        <v>1.26115112E7</v>
      </c>
      <c r="I21" s="36">
        <v>2048980.0</v>
      </c>
      <c r="J21" s="37"/>
      <c r="K21" s="31">
        <f t="shared" si="2"/>
        <v>14660491.2</v>
      </c>
      <c r="L21" s="32"/>
      <c r="M21" s="33"/>
      <c r="N21" s="34"/>
    </row>
    <row r="22" ht="15.75" customHeight="1">
      <c r="A22" s="23" t="s">
        <v>65</v>
      </c>
      <c r="B22" s="24" t="s">
        <v>66</v>
      </c>
      <c r="C22" s="23" t="s">
        <v>66</v>
      </c>
      <c r="D22" s="25" t="s">
        <v>39</v>
      </c>
      <c r="E22" s="26" t="s">
        <v>40</v>
      </c>
      <c r="F22" s="27"/>
      <c r="G22" s="23" t="s">
        <v>41</v>
      </c>
      <c r="H22" s="35">
        <v>7827290.8</v>
      </c>
      <c r="I22" s="36">
        <v>2504300.0</v>
      </c>
      <c r="J22" s="37"/>
      <c r="K22" s="31">
        <f t="shared" si="2"/>
        <v>10331590.8</v>
      </c>
      <c r="L22" s="32"/>
      <c r="M22" s="33"/>
      <c r="N22" s="34"/>
    </row>
    <row r="23" ht="15.75" customHeight="1">
      <c r="A23" s="23" t="s">
        <v>67</v>
      </c>
      <c r="B23" s="34" t="s">
        <v>68</v>
      </c>
      <c r="C23" s="23" t="s">
        <v>69</v>
      </c>
      <c r="D23" s="25" t="s">
        <v>39</v>
      </c>
      <c r="E23" s="26" t="s">
        <v>40</v>
      </c>
      <c r="F23" s="27"/>
      <c r="G23" s="23" t="s">
        <v>41</v>
      </c>
      <c r="H23" s="31">
        <v>2071377.8</v>
      </c>
      <c r="I23" s="37">
        <v>1700000.0</v>
      </c>
      <c r="J23" s="37"/>
      <c r="K23" s="31">
        <f t="shared" si="2"/>
        <v>3771377.8</v>
      </c>
      <c r="L23" s="32"/>
      <c r="M23" s="33"/>
      <c r="N23" s="34"/>
    </row>
    <row r="24" ht="15.75" customHeight="1">
      <c r="A24" s="23" t="s">
        <v>70</v>
      </c>
      <c r="B24" s="24" t="s">
        <v>71</v>
      </c>
      <c r="C24" s="23" t="s">
        <v>72</v>
      </c>
      <c r="D24" s="25" t="s">
        <v>39</v>
      </c>
      <c r="E24" s="26" t="s">
        <v>40</v>
      </c>
      <c r="F24" s="27"/>
      <c r="G24" s="23" t="s">
        <v>41</v>
      </c>
      <c r="H24" s="35">
        <v>5545356.4</v>
      </c>
      <c r="I24" s="36">
        <v>512300.0</v>
      </c>
      <c r="J24" s="37"/>
      <c r="K24" s="31">
        <f t="shared" si="2"/>
        <v>6057656.4</v>
      </c>
      <c r="L24" s="32"/>
      <c r="M24" s="33"/>
      <c r="N24" s="34"/>
    </row>
    <row r="25" ht="15.75" customHeight="1">
      <c r="A25" s="23" t="s">
        <v>73</v>
      </c>
      <c r="B25" s="24" t="s">
        <v>74</v>
      </c>
      <c r="C25" s="23" t="s">
        <v>75</v>
      </c>
      <c r="D25" s="25" t="s">
        <v>39</v>
      </c>
      <c r="E25" s="26" t="s">
        <v>40</v>
      </c>
      <c r="F25" s="27"/>
      <c r="G25" s="23" t="s">
        <v>41</v>
      </c>
      <c r="H25" s="31">
        <v>7702276.6</v>
      </c>
      <c r="I25" s="37">
        <v>599800.0</v>
      </c>
      <c r="J25" s="37"/>
      <c r="K25" s="31">
        <f t="shared" si="2"/>
        <v>8302076.6</v>
      </c>
      <c r="L25" s="32"/>
      <c r="M25" s="33"/>
      <c r="N25" s="34"/>
    </row>
    <row r="26" ht="15.75" customHeight="1">
      <c r="A26" s="23" t="s">
        <v>76</v>
      </c>
      <c r="B26" s="24" t="s">
        <v>77</v>
      </c>
      <c r="C26" s="23" t="s">
        <v>78</v>
      </c>
      <c r="D26" s="25" t="s">
        <v>39</v>
      </c>
      <c r="E26" s="26" t="s">
        <v>40</v>
      </c>
      <c r="F26" s="27"/>
      <c r="G26" s="23" t="s">
        <v>41</v>
      </c>
      <c r="H26" s="31">
        <v>1.44717386E7</v>
      </c>
      <c r="I26" s="37">
        <v>8.1555E7</v>
      </c>
      <c r="J26" s="37"/>
      <c r="K26" s="31">
        <f t="shared" si="2"/>
        <v>96026738.6</v>
      </c>
      <c r="L26" s="32"/>
      <c r="M26" s="33"/>
      <c r="N26" s="34"/>
    </row>
    <row r="27" ht="15.75" customHeight="1">
      <c r="A27" s="23" t="s">
        <v>79</v>
      </c>
      <c r="B27" s="24" t="s">
        <v>80</v>
      </c>
      <c r="C27" s="23" t="s">
        <v>81</v>
      </c>
      <c r="D27" s="25" t="s">
        <v>39</v>
      </c>
      <c r="E27" s="26" t="s">
        <v>40</v>
      </c>
      <c r="F27" s="27"/>
      <c r="G27" s="23" t="s">
        <v>41</v>
      </c>
      <c r="H27" s="31">
        <v>5412472.8</v>
      </c>
      <c r="I27" s="37">
        <v>625680.0</v>
      </c>
      <c r="J27" s="37"/>
      <c r="K27" s="31">
        <f t="shared" si="2"/>
        <v>6038152.8</v>
      </c>
      <c r="L27" s="32"/>
      <c r="M27" s="33"/>
      <c r="N27" s="34"/>
    </row>
    <row r="28" ht="15.75" customHeight="1">
      <c r="A28" s="23" t="s">
        <v>82</v>
      </c>
      <c r="B28" s="38" t="s">
        <v>83</v>
      </c>
      <c r="C28" s="39" t="s">
        <v>84</v>
      </c>
      <c r="D28" s="40" t="s">
        <v>39</v>
      </c>
      <c r="E28" s="41" t="s">
        <v>40</v>
      </c>
      <c r="F28" s="42"/>
      <c r="G28" s="39" t="s">
        <v>41</v>
      </c>
      <c r="H28" s="43">
        <v>3464418.2</v>
      </c>
      <c r="I28" s="44">
        <v>808800.0</v>
      </c>
      <c r="J28" s="44"/>
      <c r="K28" s="43">
        <f t="shared" si="2"/>
        <v>4273218.2</v>
      </c>
      <c r="L28" s="27"/>
      <c r="M28" s="27"/>
      <c r="N28" s="27"/>
    </row>
    <row r="29" ht="15.75" customHeight="1">
      <c r="A29" s="23" t="s">
        <v>85</v>
      </c>
      <c r="B29" s="24" t="s">
        <v>86</v>
      </c>
      <c r="C29" s="23" t="s">
        <v>87</v>
      </c>
      <c r="D29" s="25" t="s">
        <v>39</v>
      </c>
      <c r="E29" s="26" t="s">
        <v>40</v>
      </c>
      <c r="F29" s="27"/>
      <c r="G29" s="23" t="s">
        <v>41</v>
      </c>
      <c r="H29" s="31">
        <v>3071459.24</v>
      </c>
      <c r="I29" s="37">
        <v>380000.0</v>
      </c>
      <c r="J29" s="37"/>
      <c r="K29" s="31">
        <f t="shared" si="2"/>
        <v>3451459.24</v>
      </c>
      <c r="L29" s="23"/>
      <c r="M29" s="23"/>
      <c r="N29" s="23"/>
    </row>
    <row r="30" ht="15.75" customHeight="1">
      <c r="A30" s="23" t="s">
        <v>88</v>
      </c>
      <c r="B30" s="24" t="s">
        <v>89</v>
      </c>
      <c r="C30" s="23" t="s">
        <v>90</v>
      </c>
      <c r="D30" s="25" t="s">
        <v>39</v>
      </c>
      <c r="E30" s="26" t="s">
        <v>40</v>
      </c>
      <c r="F30" s="27"/>
      <c r="G30" s="23" t="s">
        <v>41</v>
      </c>
      <c r="H30" s="31">
        <v>7291742.2</v>
      </c>
      <c r="I30" s="37">
        <v>409600.0</v>
      </c>
      <c r="J30" s="37"/>
      <c r="K30" s="45">
        <f t="shared" si="2"/>
        <v>7701342.2</v>
      </c>
      <c r="L30" s="32"/>
      <c r="M30" s="33"/>
      <c r="N30" s="34"/>
    </row>
    <row r="31" ht="15.75" customHeight="1">
      <c r="A31" s="23" t="s">
        <v>91</v>
      </c>
      <c r="B31" s="24" t="s">
        <v>92</v>
      </c>
      <c r="C31" s="23" t="s">
        <v>93</v>
      </c>
      <c r="D31" s="25" t="s">
        <v>39</v>
      </c>
      <c r="E31" s="26" t="s">
        <v>40</v>
      </c>
      <c r="F31" s="27"/>
      <c r="G31" s="23" t="s">
        <v>41</v>
      </c>
      <c r="H31" s="31">
        <v>4244044.6</v>
      </c>
      <c r="I31" s="37">
        <v>3960000.0</v>
      </c>
      <c r="J31" s="37"/>
      <c r="K31" s="45">
        <f t="shared" si="2"/>
        <v>8204044.6</v>
      </c>
      <c r="L31" s="32"/>
      <c r="M31" s="33"/>
      <c r="N31" s="34"/>
    </row>
    <row r="32" ht="15.75" customHeight="1">
      <c r="A32" s="46" t="s">
        <v>94</v>
      </c>
    </row>
    <row r="33" ht="15.75" customHeight="1">
      <c r="A33" s="46"/>
      <c r="B33" s="46"/>
      <c r="C33" s="46"/>
      <c r="D33" s="46"/>
      <c r="E33" s="46"/>
      <c r="F33" s="46"/>
      <c r="G33" s="46"/>
      <c r="H33" s="46"/>
      <c r="I33" s="46"/>
      <c r="J33" s="46"/>
      <c r="K33" s="46"/>
      <c r="L33" s="46"/>
      <c r="M33" s="46"/>
      <c r="N33" s="46"/>
    </row>
    <row r="34" ht="15.75" customHeight="1">
      <c r="A34" s="47"/>
      <c r="B34" s="48"/>
      <c r="C34" s="48"/>
      <c r="D34" s="48"/>
      <c r="E34" s="48"/>
      <c r="F34" s="48"/>
      <c r="G34" s="48"/>
      <c r="H34" s="48"/>
      <c r="I34" s="48"/>
      <c r="J34" s="48"/>
      <c r="K34" s="48"/>
      <c r="L34" s="48"/>
      <c r="M34" s="48"/>
      <c r="N34" s="48"/>
    </row>
    <row r="35" ht="26.25" customHeight="1">
      <c r="A35" s="10" t="s">
        <v>4</v>
      </c>
      <c r="B35" s="11" t="s">
        <v>5</v>
      </c>
      <c r="C35" s="49"/>
      <c r="D35" s="13" t="s">
        <v>7</v>
      </c>
      <c r="E35" s="14"/>
      <c r="F35" s="50"/>
      <c r="G35" s="50"/>
      <c r="H35" s="15" t="s">
        <v>10</v>
      </c>
      <c r="I35" s="16"/>
      <c r="J35" s="16"/>
      <c r="K35" s="14"/>
      <c r="L35" s="13" t="s">
        <v>95</v>
      </c>
      <c r="M35" s="16"/>
      <c r="N35" s="14"/>
    </row>
    <row r="36" ht="15.75" customHeight="1">
      <c r="A36" s="18"/>
      <c r="B36" s="18"/>
      <c r="C36" s="12" t="s">
        <v>6</v>
      </c>
      <c r="D36" s="10" t="s">
        <v>12</v>
      </c>
      <c r="E36" s="10" t="s">
        <v>13</v>
      </c>
      <c r="F36" s="10" t="s">
        <v>8</v>
      </c>
      <c r="G36" s="10" t="s">
        <v>9</v>
      </c>
      <c r="H36" s="10" t="s">
        <v>14</v>
      </c>
      <c r="I36" s="10" t="s">
        <v>15</v>
      </c>
      <c r="J36" s="10" t="s">
        <v>16</v>
      </c>
      <c r="K36" s="10" t="s">
        <v>17</v>
      </c>
      <c r="L36" s="10" t="s">
        <v>18</v>
      </c>
      <c r="M36" s="10" t="s">
        <v>19</v>
      </c>
      <c r="N36" s="10" t="s">
        <v>20</v>
      </c>
    </row>
    <row r="37" ht="30.0" customHeight="1">
      <c r="A37" s="20"/>
      <c r="B37" s="20"/>
      <c r="C37" s="20"/>
      <c r="D37" s="20"/>
      <c r="E37" s="20"/>
      <c r="F37" s="20"/>
      <c r="G37" s="20"/>
      <c r="H37" s="20"/>
      <c r="I37" s="20"/>
      <c r="J37" s="20"/>
      <c r="K37" s="20"/>
      <c r="L37" s="20"/>
      <c r="M37" s="20"/>
      <c r="N37" s="20"/>
    </row>
    <row r="38" ht="15.75" customHeight="1">
      <c r="A38" s="21" t="s">
        <v>21</v>
      </c>
      <c r="B38" s="21" t="s">
        <v>22</v>
      </c>
      <c r="C38" s="21" t="s">
        <v>23</v>
      </c>
      <c r="D38" s="21" t="s">
        <v>24</v>
      </c>
      <c r="E38" s="21" t="s">
        <v>25</v>
      </c>
      <c r="F38" s="21" t="s">
        <v>26</v>
      </c>
      <c r="G38" s="21" t="s">
        <v>27</v>
      </c>
      <c r="H38" s="21" t="s">
        <v>28</v>
      </c>
      <c r="I38" s="21" t="s">
        <v>29</v>
      </c>
      <c r="J38" s="21" t="s">
        <v>30</v>
      </c>
      <c r="K38" s="21" t="s">
        <v>31</v>
      </c>
      <c r="L38" s="21" t="s">
        <v>32</v>
      </c>
      <c r="M38" s="21" t="s">
        <v>33</v>
      </c>
      <c r="N38" s="21" t="s">
        <v>34</v>
      </c>
    </row>
    <row r="39" ht="15.75" customHeight="1">
      <c r="A39" s="23" t="s">
        <v>96</v>
      </c>
      <c r="B39" s="24" t="s">
        <v>97</v>
      </c>
      <c r="C39" s="23" t="s">
        <v>98</v>
      </c>
      <c r="D39" s="25" t="s">
        <v>39</v>
      </c>
      <c r="E39" s="26" t="s">
        <v>40</v>
      </c>
      <c r="F39" s="27"/>
      <c r="G39" s="23" t="s">
        <v>41</v>
      </c>
      <c r="H39" s="31">
        <v>2327257.4</v>
      </c>
      <c r="I39" s="37">
        <v>270000.0</v>
      </c>
      <c r="J39" s="37"/>
      <c r="K39" s="45">
        <f t="shared" ref="K39:K47" si="3">SUM(H39:J39)</f>
        <v>2597257.4</v>
      </c>
      <c r="L39" s="32"/>
      <c r="M39" s="33"/>
      <c r="N39" s="34"/>
    </row>
    <row r="40" ht="15.75" customHeight="1">
      <c r="A40" s="23" t="s">
        <v>99</v>
      </c>
      <c r="B40" s="51" t="s">
        <v>100</v>
      </c>
      <c r="C40" s="52" t="s">
        <v>101</v>
      </c>
      <c r="D40" s="25" t="s">
        <v>39</v>
      </c>
      <c r="E40" s="26" t="s">
        <v>40</v>
      </c>
      <c r="F40" s="27"/>
      <c r="G40" s="23" t="s">
        <v>41</v>
      </c>
      <c r="H40" s="31">
        <v>3.83984526E7</v>
      </c>
      <c r="I40" s="37">
        <v>1.32348E7</v>
      </c>
      <c r="J40" s="37"/>
      <c r="K40" s="45">
        <f t="shared" si="3"/>
        <v>51633252.6</v>
      </c>
      <c r="L40" s="32"/>
      <c r="M40" s="33"/>
      <c r="N40" s="34"/>
    </row>
    <row r="41" ht="15.75" customHeight="1">
      <c r="A41" s="23" t="s">
        <v>102</v>
      </c>
      <c r="B41" s="51" t="s">
        <v>100</v>
      </c>
      <c r="C41" s="52" t="s">
        <v>103</v>
      </c>
      <c r="D41" s="25" t="s">
        <v>39</v>
      </c>
      <c r="E41" s="26" t="s">
        <v>40</v>
      </c>
      <c r="F41" s="27"/>
      <c r="G41" s="23" t="s">
        <v>41</v>
      </c>
      <c r="H41" s="31">
        <v>0.0</v>
      </c>
      <c r="I41" s="37">
        <v>1.11558E7</v>
      </c>
      <c r="J41" s="37"/>
      <c r="K41" s="45">
        <f t="shared" si="3"/>
        <v>11155800</v>
      </c>
      <c r="L41" s="32"/>
      <c r="M41" s="33"/>
      <c r="N41" s="34"/>
    </row>
    <row r="42" ht="15.75" customHeight="1">
      <c r="A42" s="23" t="s">
        <v>104</v>
      </c>
      <c r="B42" s="51" t="s">
        <v>105</v>
      </c>
      <c r="C42" s="52" t="s">
        <v>106</v>
      </c>
      <c r="D42" s="25" t="s">
        <v>39</v>
      </c>
      <c r="E42" s="26" t="s">
        <v>40</v>
      </c>
      <c r="F42" s="27"/>
      <c r="G42" s="23" t="s">
        <v>41</v>
      </c>
      <c r="H42" s="31">
        <v>7795770.6</v>
      </c>
      <c r="I42" s="37">
        <v>1422400.0</v>
      </c>
      <c r="J42" s="37"/>
      <c r="K42" s="45">
        <f t="shared" si="3"/>
        <v>9218170.6</v>
      </c>
      <c r="L42" s="32"/>
      <c r="M42" s="33"/>
      <c r="N42" s="34"/>
    </row>
    <row r="43" ht="15.75" customHeight="1">
      <c r="A43" s="23" t="s">
        <v>107</v>
      </c>
      <c r="B43" s="24" t="s">
        <v>108</v>
      </c>
      <c r="C43" s="23" t="s">
        <v>109</v>
      </c>
      <c r="D43" s="25" t="s">
        <v>39</v>
      </c>
      <c r="E43" s="26" t="s">
        <v>40</v>
      </c>
      <c r="F43" s="27"/>
      <c r="G43" s="23" t="s">
        <v>41</v>
      </c>
      <c r="H43" s="31">
        <v>8625448.6</v>
      </c>
      <c r="I43" s="37">
        <v>1249600.0</v>
      </c>
      <c r="J43" s="37"/>
      <c r="K43" s="45">
        <f t="shared" si="3"/>
        <v>9875048.6</v>
      </c>
      <c r="L43" s="32"/>
      <c r="M43" s="33"/>
      <c r="N43" s="34"/>
    </row>
    <row r="44" ht="15.75" customHeight="1">
      <c r="A44" s="23" t="s">
        <v>110</v>
      </c>
      <c r="B44" s="24" t="s">
        <v>111</v>
      </c>
      <c r="C44" s="23" t="s">
        <v>112</v>
      </c>
      <c r="D44" s="25" t="s">
        <v>39</v>
      </c>
      <c r="E44" s="26" t="s">
        <v>40</v>
      </c>
      <c r="F44" s="27"/>
      <c r="G44" s="23" t="s">
        <v>41</v>
      </c>
      <c r="H44" s="31">
        <v>1.23545042E7</v>
      </c>
      <c r="I44" s="37">
        <v>722000.0</v>
      </c>
      <c r="J44" s="37"/>
      <c r="K44" s="45">
        <f t="shared" si="3"/>
        <v>13076504.2</v>
      </c>
      <c r="L44" s="32"/>
      <c r="M44" s="33"/>
      <c r="N44" s="34"/>
    </row>
    <row r="45" ht="15.75" customHeight="1">
      <c r="A45" s="23" t="s">
        <v>113</v>
      </c>
      <c r="B45" s="24" t="s">
        <v>114</v>
      </c>
      <c r="C45" s="23" t="s">
        <v>115</v>
      </c>
      <c r="D45" s="25" t="s">
        <v>39</v>
      </c>
      <c r="E45" s="26" t="s">
        <v>40</v>
      </c>
      <c r="F45" s="27"/>
      <c r="G45" s="23" t="s">
        <v>41</v>
      </c>
      <c r="H45" s="31">
        <v>6048396.6</v>
      </c>
      <c r="I45" s="37">
        <v>1.986568E7</v>
      </c>
      <c r="J45" s="37"/>
      <c r="K45" s="45">
        <f t="shared" si="3"/>
        <v>25914076.6</v>
      </c>
      <c r="L45" s="32"/>
      <c r="M45" s="33"/>
      <c r="N45" s="34"/>
    </row>
    <row r="46" ht="15.75" customHeight="1">
      <c r="A46" s="23" t="s">
        <v>116</v>
      </c>
      <c r="B46" s="24" t="s">
        <v>117</v>
      </c>
      <c r="C46" s="23" t="s">
        <v>118</v>
      </c>
      <c r="D46" s="25" t="s">
        <v>39</v>
      </c>
      <c r="E46" s="26" t="s">
        <v>40</v>
      </c>
      <c r="F46" s="27"/>
      <c r="G46" s="23" t="s">
        <v>41</v>
      </c>
      <c r="H46" s="31">
        <v>3890543.0</v>
      </c>
      <c r="I46" s="37">
        <v>466240.0</v>
      </c>
      <c r="J46" s="37"/>
      <c r="K46" s="45">
        <f t="shared" si="3"/>
        <v>4356783</v>
      </c>
      <c r="L46" s="32"/>
      <c r="M46" s="33"/>
      <c r="N46" s="34"/>
    </row>
    <row r="47" ht="15.75" customHeight="1">
      <c r="A47" s="23" t="s">
        <v>119</v>
      </c>
      <c r="B47" s="24" t="s">
        <v>120</v>
      </c>
      <c r="C47" s="23" t="s">
        <v>121</v>
      </c>
      <c r="D47" s="25" t="s">
        <v>39</v>
      </c>
      <c r="E47" s="26" t="s">
        <v>40</v>
      </c>
      <c r="F47" s="27"/>
      <c r="G47" s="23" t="s">
        <v>41</v>
      </c>
      <c r="H47" s="31">
        <v>5266895.8</v>
      </c>
      <c r="I47" s="37">
        <v>870000.0</v>
      </c>
      <c r="J47" s="37"/>
      <c r="K47" s="45">
        <f t="shared" si="3"/>
        <v>6136895.8</v>
      </c>
      <c r="L47" s="32"/>
      <c r="M47" s="33"/>
      <c r="N47" s="34"/>
    </row>
    <row r="48" ht="15.75" customHeight="1">
      <c r="A48" s="23" t="s">
        <v>122</v>
      </c>
      <c r="B48" s="24" t="s">
        <v>123</v>
      </c>
      <c r="C48" s="23" t="s">
        <v>124</v>
      </c>
      <c r="D48" s="25" t="s">
        <v>39</v>
      </c>
      <c r="E48" s="26" t="s">
        <v>40</v>
      </c>
      <c r="F48" s="27"/>
      <c r="G48" s="23" t="s">
        <v>41</v>
      </c>
      <c r="H48" s="31">
        <v>5215157.0</v>
      </c>
      <c r="I48" s="37">
        <v>250000.0</v>
      </c>
      <c r="J48" s="37"/>
      <c r="K48" s="45">
        <f t="shared" ref="K48:K49" si="4">SUM(H48:I48)</f>
        <v>5465157</v>
      </c>
      <c r="L48" s="32"/>
      <c r="M48" s="33"/>
      <c r="N48" s="34"/>
    </row>
    <row r="49" ht="15.75" customHeight="1">
      <c r="A49" s="23" t="s">
        <v>125</v>
      </c>
      <c r="B49" s="24" t="s">
        <v>126</v>
      </c>
      <c r="C49" s="23" t="s">
        <v>127</v>
      </c>
      <c r="D49" s="25" t="s">
        <v>39</v>
      </c>
      <c r="E49" s="26" t="s">
        <v>40</v>
      </c>
      <c r="F49" s="27"/>
      <c r="G49" s="23" t="s">
        <v>41</v>
      </c>
      <c r="H49" s="31">
        <v>2882691.8</v>
      </c>
      <c r="I49" s="37">
        <v>1.32E7</v>
      </c>
      <c r="J49" s="37"/>
      <c r="K49" s="45">
        <f t="shared" si="4"/>
        <v>16082691.8</v>
      </c>
      <c r="L49" s="32"/>
      <c r="M49" s="33"/>
      <c r="N49" s="34"/>
    </row>
    <row r="50" ht="15.75" customHeight="1">
      <c r="A50" s="53"/>
      <c r="B50" s="54"/>
      <c r="C50" s="23" t="s">
        <v>128</v>
      </c>
      <c r="D50" s="25" t="s">
        <v>39</v>
      </c>
      <c r="E50" s="26" t="s">
        <v>40</v>
      </c>
      <c r="F50" s="27"/>
      <c r="G50" s="23" t="s">
        <v>41</v>
      </c>
      <c r="H50" s="55">
        <v>1564885.0</v>
      </c>
      <c r="I50" s="56">
        <v>2600000.0</v>
      </c>
      <c r="J50" s="37"/>
      <c r="K50" s="45">
        <f>SUM(H50:J50)</f>
        <v>4164885</v>
      </c>
      <c r="L50" s="32"/>
      <c r="M50" s="33"/>
      <c r="N50" s="57"/>
    </row>
    <row r="51" ht="15.75" customHeight="1">
      <c r="A51" s="53"/>
      <c r="B51" s="54"/>
      <c r="C51" s="58"/>
      <c r="D51" s="26"/>
      <c r="E51" s="26"/>
      <c r="F51" s="59" t="s">
        <v>129</v>
      </c>
      <c r="G51" s="14"/>
      <c r="H51" s="60">
        <f>H50+H49+H48+H47+H46+H45+H44+H43+H42+H41+H40+H39+H31+H30+H29+H28+H27+H26+H25+H24+H23+H22+H21+H20+H19+H18+H13+H12+H11</f>
        <v>362000015.5</v>
      </c>
      <c r="I51" s="60">
        <f>I50+I49+I48+I47+I46+I45+I44+I43+I42+I41+I40+I39+I31+I30+I29+I28+I27+I26+I25+I24+I23+I22+I21+I20+I19+I18+I17+I13+I12+I11</f>
        <v>648254166.5</v>
      </c>
      <c r="J51" s="60">
        <f>J11</f>
        <v>28200000</v>
      </c>
      <c r="K51" s="61">
        <f>K50+K49+K48+K47+K46+K45+K44+K43+K42+K41+K40+K39+K31+K30+K29+K28+K27+K26+K25+K24+K23+K22+K21+K20+K19+K18+K17+K13+K12+K11</f>
        <v>1038454182</v>
      </c>
      <c r="L51" s="32"/>
      <c r="M51" s="33"/>
      <c r="N51" s="57"/>
    </row>
    <row r="52" ht="15.75" customHeight="1">
      <c r="A52" s="22" t="s">
        <v>130</v>
      </c>
      <c r="B52" s="16"/>
      <c r="C52" s="16"/>
      <c r="D52" s="16"/>
      <c r="E52" s="16"/>
      <c r="F52" s="16"/>
      <c r="G52" s="16"/>
      <c r="H52" s="16"/>
      <c r="I52" s="16"/>
      <c r="J52" s="16"/>
      <c r="K52" s="16"/>
      <c r="L52" s="16"/>
      <c r="M52" s="16"/>
      <c r="N52" s="14"/>
    </row>
    <row r="53" ht="15.75" customHeight="1">
      <c r="A53" s="62" t="s">
        <v>131</v>
      </c>
      <c r="B53" s="63" t="s">
        <v>132</v>
      </c>
      <c r="C53" s="52" t="s">
        <v>133</v>
      </c>
      <c r="D53" s="25" t="s">
        <v>39</v>
      </c>
      <c r="E53" s="26" t="s">
        <v>40</v>
      </c>
      <c r="F53" s="51" t="s">
        <v>134</v>
      </c>
      <c r="G53" s="26" t="s">
        <v>135</v>
      </c>
      <c r="H53" s="33"/>
      <c r="I53" s="33"/>
      <c r="J53" s="31">
        <v>1.0E7</v>
      </c>
      <c r="K53" s="37">
        <v>1.0E7</v>
      </c>
      <c r="L53" s="64"/>
      <c r="M53" s="64"/>
      <c r="N53" s="64"/>
    </row>
    <row r="54" ht="15.75" customHeight="1">
      <c r="A54" s="62" t="s">
        <v>136</v>
      </c>
      <c r="B54" s="63" t="s">
        <v>137</v>
      </c>
      <c r="C54" s="52" t="s">
        <v>138</v>
      </c>
      <c r="D54" s="25" t="s">
        <v>39</v>
      </c>
      <c r="E54" s="26" t="s">
        <v>40</v>
      </c>
      <c r="F54" s="27" t="s">
        <v>139</v>
      </c>
      <c r="G54" s="26" t="s">
        <v>135</v>
      </c>
      <c r="H54" s="33"/>
      <c r="I54" s="33"/>
      <c r="J54" s="37">
        <v>4000000.0</v>
      </c>
      <c r="K54" s="37">
        <v>4000000.0</v>
      </c>
      <c r="L54" s="65"/>
      <c r="M54" s="65"/>
      <c r="N54" s="65"/>
    </row>
    <row r="55" ht="15.75" customHeight="1">
      <c r="A55" s="62" t="s">
        <v>140</v>
      </c>
      <c r="B55" s="63" t="s">
        <v>141</v>
      </c>
      <c r="C55" s="52" t="s">
        <v>142</v>
      </c>
      <c r="D55" s="25" t="s">
        <v>39</v>
      </c>
      <c r="E55" s="26" t="s">
        <v>40</v>
      </c>
      <c r="F55" s="63" t="s">
        <v>143</v>
      </c>
      <c r="G55" s="52" t="s">
        <v>135</v>
      </c>
      <c r="H55" s="33"/>
      <c r="I55" s="37">
        <v>6500000.0</v>
      </c>
      <c r="J55" s="37"/>
      <c r="K55" s="37">
        <f>I55</f>
        <v>6500000</v>
      </c>
      <c r="L55" s="65"/>
      <c r="M55" s="65"/>
      <c r="N55" s="65"/>
      <c r="P55" s="66">
        <f>K53+K54+K55</f>
        <v>20500000</v>
      </c>
    </row>
    <row r="56" ht="15.75" customHeight="1">
      <c r="A56" s="46" t="s">
        <v>144</v>
      </c>
    </row>
    <row r="57" ht="15.75" customHeight="1">
      <c r="A57" s="46"/>
      <c r="B57" s="46"/>
      <c r="C57" s="46"/>
      <c r="D57" s="46"/>
      <c r="E57" s="46"/>
      <c r="F57" s="46"/>
      <c r="G57" s="46"/>
      <c r="H57" s="46"/>
      <c r="I57" s="46"/>
      <c r="J57" s="46"/>
      <c r="K57" s="67"/>
      <c r="L57" s="46"/>
      <c r="M57" s="46"/>
      <c r="N57" s="46"/>
    </row>
    <row r="58" ht="15.75" customHeight="1">
      <c r="A58" s="46"/>
      <c r="B58" s="46"/>
      <c r="C58" s="46"/>
      <c r="D58" s="46"/>
      <c r="E58" s="46"/>
      <c r="F58" s="46"/>
      <c r="G58" s="46"/>
      <c r="H58" s="46"/>
      <c r="I58" s="46"/>
      <c r="J58" s="46"/>
      <c r="K58" s="46"/>
      <c r="L58" s="46"/>
      <c r="M58" s="46"/>
      <c r="N58" s="46"/>
    </row>
    <row r="59" ht="15.75" customHeight="1">
      <c r="A59" s="46"/>
    </row>
    <row r="60" ht="24.0" customHeight="1">
      <c r="A60" s="10" t="s">
        <v>4</v>
      </c>
      <c r="B60" s="11" t="s">
        <v>5</v>
      </c>
      <c r="C60" s="49"/>
      <c r="D60" s="13" t="s">
        <v>7</v>
      </c>
      <c r="E60" s="14"/>
      <c r="F60" s="50"/>
      <c r="G60" s="50"/>
      <c r="H60" s="15" t="s">
        <v>10</v>
      </c>
      <c r="I60" s="16"/>
      <c r="J60" s="16"/>
      <c r="K60" s="14"/>
      <c r="L60" s="13" t="s">
        <v>145</v>
      </c>
      <c r="M60" s="16"/>
      <c r="N60" s="14"/>
    </row>
    <row r="61" ht="15.75" customHeight="1">
      <c r="A61" s="18"/>
      <c r="B61" s="18"/>
      <c r="C61" s="12" t="s">
        <v>6</v>
      </c>
      <c r="D61" s="10" t="s">
        <v>12</v>
      </c>
      <c r="E61" s="10" t="s">
        <v>13</v>
      </c>
      <c r="F61" s="10" t="s">
        <v>8</v>
      </c>
      <c r="G61" s="10" t="s">
        <v>9</v>
      </c>
      <c r="H61" s="10" t="s">
        <v>14</v>
      </c>
      <c r="I61" s="10" t="s">
        <v>15</v>
      </c>
      <c r="J61" s="10" t="s">
        <v>16</v>
      </c>
      <c r="K61" s="10" t="s">
        <v>17</v>
      </c>
      <c r="L61" s="10" t="s">
        <v>18</v>
      </c>
      <c r="M61" s="10" t="s">
        <v>19</v>
      </c>
      <c r="N61" s="10" t="s">
        <v>20</v>
      </c>
    </row>
    <row r="62" ht="25.5" customHeight="1">
      <c r="A62" s="20"/>
      <c r="B62" s="20"/>
      <c r="C62" s="20"/>
      <c r="D62" s="20"/>
      <c r="E62" s="20"/>
      <c r="F62" s="20"/>
      <c r="G62" s="20"/>
      <c r="H62" s="20"/>
      <c r="I62" s="20"/>
      <c r="J62" s="20"/>
      <c r="K62" s="20"/>
      <c r="L62" s="20"/>
      <c r="M62" s="20"/>
      <c r="N62" s="20"/>
    </row>
    <row r="63" ht="15.75" customHeight="1">
      <c r="A63" s="21" t="s">
        <v>21</v>
      </c>
      <c r="B63" s="21" t="s">
        <v>22</v>
      </c>
      <c r="C63" s="21" t="s">
        <v>23</v>
      </c>
      <c r="D63" s="21" t="s">
        <v>24</v>
      </c>
      <c r="E63" s="21" t="s">
        <v>25</v>
      </c>
      <c r="F63" s="21" t="s">
        <v>26</v>
      </c>
      <c r="G63" s="21" t="s">
        <v>27</v>
      </c>
      <c r="H63" s="21" t="s">
        <v>28</v>
      </c>
      <c r="I63" s="21" t="s">
        <v>29</v>
      </c>
      <c r="J63" s="21" t="s">
        <v>30</v>
      </c>
      <c r="K63" s="21" t="s">
        <v>31</v>
      </c>
      <c r="L63" s="21" t="s">
        <v>32</v>
      </c>
      <c r="M63" s="21" t="s">
        <v>33</v>
      </c>
      <c r="N63" s="21" t="s">
        <v>34</v>
      </c>
    </row>
    <row r="64" ht="15.75" customHeight="1">
      <c r="A64" s="22" t="s">
        <v>130</v>
      </c>
      <c r="B64" s="16"/>
      <c r="C64" s="16"/>
      <c r="D64" s="16"/>
      <c r="E64" s="16"/>
      <c r="F64" s="16"/>
      <c r="G64" s="16"/>
      <c r="H64" s="16"/>
      <c r="I64" s="16"/>
      <c r="J64" s="16"/>
      <c r="K64" s="16"/>
      <c r="L64" s="16"/>
      <c r="M64" s="16"/>
      <c r="N64" s="14"/>
    </row>
    <row r="65" ht="42.75" customHeight="1">
      <c r="A65" s="68" t="s">
        <v>146</v>
      </c>
      <c r="B65" s="27" t="s">
        <v>147</v>
      </c>
      <c r="C65" s="23" t="s">
        <v>148</v>
      </c>
      <c r="D65" s="25" t="s">
        <v>39</v>
      </c>
      <c r="E65" s="26" t="s">
        <v>40</v>
      </c>
      <c r="F65" s="69" t="s">
        <v>149</v>
      </c>
      <c r="G65" s="65" t="s">
        <v>150</v>
      </c>
      <c r="H65" s="33"/>
      <c r="I65" s="37">
        <v>1.5E7</v>
      </c>
      <c r="J65" s="33"/>
      <c r="K65" s="37">
        <v>1.5E7</v>
      </c>
      <c r="L65" s="64"/>
      <c r="M65" s="64"/>
      <c r="N65" s="64"/>
    </row>
    <row r="66" ht="15.75" customHeight="1">
      <c r="A66" s="68" t="s">
        <v>151</v>
      </c>
      <c r="B66" s="63" t="s">
        <v>152</v>
      </c>
      <c r="C66" s="39" t="s">
        <v>153</v>
      </c>
      <c r="D66" s="25" t="s">
        <v>39</v>
      </c>
      <c r="E66" s="26" t="s">
        <v>40</v>
      </c>
      <c r="F66" s="51" t="s">
        <v>154</v>
      </c>
      <c r="G66" s="65" t="s">
        <v>150</v>
      </c>
      <c r="H66" s="70"/>
      <c r="I66" s="71">
        <v>5000000.0</v>
      </c>
      <c r="J66" s="51"/>
      <c r="K66" s="71">
        <v>5000000.0</v>
      </c>
      <c r="L66" s="33"/>
      <c r="M66" s="33"/>
      <c r="N66" s="34"/>
    </row>
    <row r="67" ht="15.75" customHeight="1">
      <c r="A67" s="68" t="s">
        <v>155</v>
      </c>
      <c r="B67" s="72" t="s">
        <v>156</v>
      </c>
      <c r="C67" s="39" t="s">
        <v>157</v>
      </c>
      <c r="D67" s="40" t="s">
        <v>39</v>
      </c>
      <c r="E67" s="41" t="s">
        <v>40</v>
      </c>
      <c r="F67" s="42" t="s">
        <v>158</v>
      </c>
      <c r="G67" s="65" t="s">
        <v>150</v>
      </c>
      <c r="H67" s="73"/>
      <c r="I67" s="44">
        <v>1000000.0</v>
      </c>
      <c r="J67" s="73"/>
      <c r="K67" s="44">
        <v>1000000.0</v>
      </c>
      <c r="L67" s="73"/>
      <c r="M67" s="73"/>
      <c r="N67" s="74"/>
    </row>
    <row r="68" ht="15.75" customHeight="1">
      <c r="A68" s="68" t="s">
        <v>159</v>
      </c>
      <c r="B68" s="72" t="s">
        <v>160</v>
      </c>
      <c r="C68" s="39" t="s">
        <v>161</v>
      </c>
      <c r="D68" s="40" t="s">
        <v>39</v>
      </c>
      <c r="E68" s="41" t="s">
        <v>40</v>
      </c>
      <c r="F68" s="42" t="s">
        <v>162</v>
      </c>
      <c r="G68" s="65" t="s">
        <v>150</v>
      </c>
      <c r="H68" s="73"/>
      <c r="I68" s="44">
        <v>1.0E7</v>
      </c>
      <c r="J68" s="73"/>
      <c r="K68" s="44">
        <v>1.0E7</v>
      </c>
      <c r="L68" s="73"/>
      <c r="M68" s="73"/>
      <c r="N68" s="74"/>
    </row>
    <row r="69" ht="15.75" customHeight="1">
      <c r="A69" s="68" t="s">
        <v>163</v>
      </c>
      <c r="B69" s="72" t="s">
        <v>164</v>
      </c>
      <c r="C69" s="39" t="s">
        <v>165</v>
      </c>
      <c r="D69" s="40" t="s">
        <v>39</v>
      </c>
      <c r="E69" s="41" t="s">
        <v>40</v>
      </c>
      <c r="F69" s="42" t="s">
        <v>166</v>
      </c>
      <c r="G69" s="65" t="s">
        <v>150</v>
      </c>
      <c r="H69" s="73"/>
      <c r="I69" s="44">
        <v>3000000.0</v>
      </c>
      <c r="J69" s="73"/>
      <c r="K69" s="44">
        <v>3000000.0</v>
      </c>
      <c r="L69" s="73"/>
      <c r="M69" s="73"/>
      <c r="N69" s="74"/>
    </row>
    <row r="70" ht="15.75" customHeight="1">
      <c r="A70" s="68" t="s">
        <v>167</v>
      </c>
      <c r="B70" s="72" t="s">
        <v>168</v>
      </c>
      <c r="C70" s="39" t="s">
        <v>165</v>
      </c>
      <c r="D70" s="40" t="s">
        <v>39</v>
      </c>
      <c r="E70" s="41" t="s">
        <v>40</v>
      </c>
      <c r="F70" s="42" t="s">
        <v>169</v>
      </c>
      <c r="G70" s="65" t="s">
        <v>150</v>
      </c>
      <c r="H70" s="73"/>
      <c r="I70" s="44">
        <v>1.0E7</v>
      </c>
      <c r="J70" s="73"/>
      <c r="K70" s="44">
        <v>1.0E7</v>
      </c>
      <c r="L70" s="73"/>
      <c r="M70" s="73"/>
      <c r="N70" s="74"/>
    </row>
    <row r="71" ht="51.75" customHeight="1">
      <c r="A71" s="62" t="s">
        <v>170</v>
      </c>
      <c r="B71" s="63" t="s">
        <v>171</v>
      </c>
      <c r="C71" s="52" t="s">
        <v>138</v>
      </c>
      <c r="D71" s="25" t="s">
        <v>39</v>
      </c>
      <c r="E71" s="26" t="s">
        <v>40</v>
      </c>
      <c r="F71" s="75" t="s">
        <v>172</v>
      </c>
      <c r="G71" s="65" t="s">
        <v>150</v>
      </c>
      <c r="H71" s="33"/>
      <c r="I71" s="33"/>
      <c r="J71" s="37">
        <v>2000000.0</v>
      </c>
      <c r="K71" s="37">
        <v>2000000.0</v>
      </c>
      <c r="L71" s="64"/>
      <c r="M71" s="64"/>
      <c r="N71" s="64"/>
    </row>
    <row r="72" ht="15.75" customHeight="1">
      <c r="A72" s="62" t="s">
        <v>173</v>
      </c>
      <c r="B72" s="76" t="s">
        <v>174</v>
      </c>
      <c r="C72" s="52" t="s">
        <v>175</v>
      </c>
      <c r="D72" s="25" t="s">
        <v>39</v>
      </c>
      <c r="E72" s="26" t="s">
        <v>40</v>
      </c>
      <c r="F72" s="27" t="s">
        <v>176</v>
      </c>
      <c r="G72" s="65" t="s">
        <v>150</v>
      </c>
      <c r="H72" s="33"/>
      <c r="I72" s="33"/>
      <c r="J72" s="37">
        <v>1000000.0</v>
      </c>
      <c r="K72" s="37">
        <v>1000000.0</v>
      </c>
      <c r="L72" s="64"/>
      <c r="M72" s="64"/>
      <c r="N72" s="64"/>
    </row>
    <row r="73" ht="15.75" customHeight="1">
      <c r="A73" s="62" t="s">
        <v>177</v>
      </c>
      <c r="B73" s="77" t="s">
        <v>178</v>
      </c>
      <c r="C73" s="52" t="s">
        <v>175</v>
      </c>
      <c r="D73" s="25" t="s">
        <v>39</v>
      </c>
      <c r="E73" s="26" t="s">
        <v>40</v>
      </c>
      <c r="F73" s="27" t="s">
        <v>179</v>
      </c>
      <c r="G73" s="65" t="s">
        <v>150</v>
      </c>
      <c r="H73" s="33"/>
      <c r="I73" s="33"/>
      <c r="J73" s="37">
        <v>1200000.0</v>
      </c>
      <c r="K73" s="37">
        <v>1200000.0</v>
      </c>
      <c r="L73" s="65"/>
      <c r="M73" s="65"/>
      <c r="N73" s="65"/>
    </row>
    <row r="74" ht="24.0" customHeight="1">
      <c r="A74" s="78" t="s">
        <v>180</v>
      </c>
      <c r="B74" s="51" t="s">
        <v>181</v>
      </c>
      <c r="C74" s="52" t="s">
        <v>182</v>
      </c>
      <c r="D74" s="25" t="s">
        <v>39</v>
      </c>
      <c r="E74" s="26" t="s">
        <v>40</v>
      </c>
      <c r="F74" s="51" t="s">
        <v>181</v>
      </c>
      <c r="G74" s="65" t="s">
        <v>150</v>
      </c>
      <c r="H74" s="26"/>
      <c r="I74" s="70">
        <v>800000.0</v>
      </c>
      <c r="J74" s="79"/>
      <c r="K74" s="80">
        <f>I74</f>
        <v>800000</v>
      </c>
      <c r="L74" s="80"/>
      <c r="M74" s="65"/>
      <c r="N74" s="65"/>
    </row>
    <row r="75" ht="39.0" customHeight="1">
      <c r="A75" s="68" t="s">
        <v>183</v>
      </c>
      <c r="B75" s="81" t="s">
        <v>184</v>
      </c>
      <c r="C75" s="39" t="s">
        <v>185</v>
      </c>
      <c r="D75" s="25" t="s">
        <v>39</v>
      </c>
      <c r="E75" s="26" t="s">
        <v>40</v>
      </c>
      <c r="F75" s="82" t="s">
        <v>186</v>
      </c>
      <c r="G75" s="65" t="s">
        <v>150</v>
      </c>
      <c r="H75" s="33"/>
      <c r="I75" s="45">
        <v>50000.0</v>
      </c>
      <c r="J75" s="33"/>
      <c r="K75" s="45">
        <v>50000.0</v>
      </c>
      <c r="L75" s="33"/>
      <c r="M75" s="33"/>
      <c r="N75" s="34"/>
    </row>
    <row r="76" ht="15.75" customHeight="1">
      <c r="A76" s="68" t="s">
        <v>187</v>
      </c>
      <c r="B76" s="63" t="s">
        <v>188</v>
      </c>
      <c r="C76" s="39" t="s">
        <v>189</v>
      </c>
      <c r="D76" s="25" t="s">
        <v>39</v>
      </c>
      <c r="E76" s="26" t="s">
        <v>40</v>
      </c>
      <c r="F76" s="51" t="s">
        <v>190</v>
      </c>
      <c r="G76" s="65" t="s">
        <v>150</v>
      </c>
      <c r="H76" s="70"/>
      <c r="I76" s="71">
        <v>100000.0</v>
      </c>
      <c r="J76" s="51"/>
      <c r="K76" s="71">
        <v>200000.0</v>
      </c>
      <c r="L76" s="33"/>
      <c r="M76" s="33"/>
      <c r="N76" s="34"/>
    </row>
    <row r="77" ht="44.25" customHeight="1">
      <c r="A77" s="68" t="s">
        <v>191</v>
      </c>
      <c r="B77" s="63" t="s">
        <v>192</v>
      </c>
      <c r="C77" s="39" t="s">
        <v>157</v>
      </c>
      <c r="D77" s="25" t="s">
        <v>39</v>
      </c>
      <c r="E77" s="26" t="s">
        <v>40</v>
      </c>
      <c r="F77" s="83" t="s">
        <v>193</v>
      </c>
      <c r="G77" s="65" t="s">
        <v>150</v>
      </c>
      <c r="H77" s="70"/>
      <c r="I77" s="71">
        <v>422709.0</v>
      </c>
      <c r="J77" s="51"/>
      <c r="K77" s="71">
        <v>422709.0</v>
      </c>
      <c r="L77" s="33"/>
      <c r="M77" s="33"/>
      <c r="N77" s="34"/>
    </row>
    <row r="78" ht="15.75" customHeight="1">
      <c r="A78" s="68" t="s">
        <v>194</v>
      </c>
      <c r="B78" s="63" t="s">
        <v>195</v>
      </c>
      <c r="C78" s="39" t="s">
        <v>196</v>
      </c>
      <c r="D78" s="25" t="s">
        <v>39</v>
      </c>
      <c r="E78" s="26" t="s">
        <v>40</v>
      </c>
      <c r="F78" s="51" t="s">
        <v>197</v>
      </c>
      <c r="G78" s="65" t="s">
        <v>150</v>
      </c>
      <c r="H78" s="70"/>
      <c r="I78" s="71">
        <v>100000.0</v>
      </c>
      <c r="J78" s="84"/>
      <c r="K78" s="71">
        <v>100000.0</v>
      </c>
      <c r="L78" s="33"/>
      <c r="M78" s="80"/>
      <c r="N78" s="34"/>
    </row>
    <row r="79" ht="42.75" customHeight="1">
      <c r="A79" s="68" t="s">
        <v>198</v>
      </c>
      <c r="B79" s="63" t="s">
        <v>199</v>
      </c>
      <c r="C79" s="39" t="s">
        <v>200</v>
      </c>
      <c r="D79" s="25" t="s">
        <v>39</v>
      </c>
      <c r="E79" s="26" t="s">
        <v>40</v>
      </c>
      <c r="F79" s="83" t="s">
        <v>201</v>
      </c>
      <c r="G79" s="26" t="s">
        <v>150</v>
      </c>
      <c r="H79" s="70"/>
      <c r="I79" s="71">
        <v>100000.0</v>
      </c>
      <c r="J79" s="84"/>
      <c r="K79" s="71">
        <v>100000.0</v>
      </c>
      <c r="L79" s="33"/>
      <c r="M79" s="33"/>
      <c r="N79" s="34"/>
    </row>
    <row r="80" ht="15.75" customHeight="1">
      <c r="A80" s="68" t="s">
        <v>202</v>
      </c>
      <c r="B80" s="63" t="s">
        <v>203</v>
      </c>
      <c r="C80" s="39" t="s">
        <v>204</v>
      </c>
      <c r="D80" s="25" t="s">
        <v>39</v>
      </c>
      <c r="E80" s="26" t="s">
        <v>40</v>
      </c>
      <c r="F80" s="51" t="s">
        <v>205</v>
      </c>
      <c r="G80" s="26" t="s">
        <v>150</v>
      </c>
      <c r="H80" s="70"/>
      <c r="I80" s="71">
        <v>500000.0</v>
      </c>
      <c r="J80" s="84"/>
      <c r="K80" s="71">
        <v>500000.0</v>
      </c>
      <c r="L80" s="33"/>
      <c r="M80" s="33"/>
      <c r="N80" s="34"/>
      <c r="P80" s="66">
        <f>K80+K79+K78+K77+K76+K75+K74+K73+K72+K71+K70+K69+K68+K67+K66+K65</f>
        <v>50372709</v>
      </c>
    </row>
    <row r="81" ht="15.75" customHeight="1">
      <c r="A81" s="46" t="s">
        <v>206</v>
      </c>
    </row>
    <row r="82" ht="15.75" customHeight="1">
      <c r="A82" s="46"/>
      <c r="B82" s="46"/>
      <c r="C82" s="46"/>
      <c r="D82" s="46"/>
      <c r="E82" s="46"/>
      <c r="F82" s="46"/>
      <c r="G82" s="46"/>
      <c r="H82" s="46"/>
      <c r="I82" s="67"/>
      <c r="J82" s="46"/>
      <c r="K82" s="46"/>
      <c r="L82" s="46"/>
      <c r="M82" s="46"/>
      <c r="N82" s="46"/>
      <c r="P82" s="67"/>
    </row>
    <row r="83" ht="15.75" customHeight="1">
      <c r="A83" s="46"/>
      <c r="B83" s="46"/>
      <c r="C83" s="46"/>
      <c r="D83" s="46"/>
      <c r="E83" s="46"/>
      <c r="F83" s="46"/>
      <c r="G83" s="46"/>
      <c r="H83" s="46"/>
      <c r="I83" s="46"/>
      <c r="J83" s="46"/>
      <c r="K83" s="46"/>
      <c r="L83" s="46"/>
      <c r="M83" s="46"/>
      <c r="N83" s="46"/>
    </row>
    <row r="84" ht="15.75" customHeight="1">
      <c r="A84" s="10" t="s">
        <v>4</v>
      </c>
      <c r="B84" s="11" t="s">
        <v>5</v>
      </c>
      <c r="C84" s="49"/>
      <c r="D84" s="13" t="s">
        <v>7</v>
      </c>
      <c r="E84" s="14"/>
      <c r="F84" s="50"/>
      <c r="G84" s="50"/>
      <c r="H84" s="15" t="s">
        <v>10</v>
      </c>
      <c r="I84" s="16"/>
      <c r="J84" s="16"/>
      <c r="K84" s="14"/>
      <c r="L84" s="13" t="s">
        <v>207</v>
      </c>
      <c r="M84" s="16"/>
      <c r="N84" s="14"/>
    </row>
    <row r="85" ht="15.75" customHeight="1">
      <c r="A85" s="18"/>
      <c r="B85" s="18"/>
      <c r="C85" s="12" t="s">
        <v>6</v>
      </c>
      <c r="D85" s="10" t="s">
        <v>12</v>
      </c>
      <c r="E85" s="10" t="s">
        <v>13</v>
      </c>
      <c r="F85" s="10" t="s">
        <v>8</v>
      </c>
      <c r="G85" s="10" t="s">
        <v>9</v>
      </c>
      <c r="H85" s="10" t="s">
        <v>14</v>
      </c>
      <c r="I85" s="10" t="s">
        <v>15</v>
      </c>
      <c r="J85" s="10" t="s">
        <v>16</v>
      </c>
      <c r="K85" s="10" t="s">
        <v>17</v>
      </c>
      <c r="L85" s="10" t="s">
        <v>18</v>
      </c>
      <c r="M85" s="10" t="s">
        <v>19</v>
      </c>
      <c r="N85" s="10" t="s">
        <v>20</v>
      </c>
    </row>
    <row r="86" ht="28.5" customHeight="1">
      <c r="A86" s="20"/>
      <c r="B86" s="20"/>
      <c r="C86" s="20"/>
      <c r="D86" s="20"/>
      <c r="E86" s="20"/>
      <c r="F86" s="20"/>
      <c r="G86" s="20"/>
      <c r="H86" s="20"/>
      <c r="I86" s="20"/>
      <c r="J86" s="20"/>
      <c r="K86" s="20"/>
      <c r="L86" s="20"/>
      <c r="M86" s="20"/>
      <c r="N86" s="20"/>
    </row>
    <row r="87" ht="15.75" customHeight="1">
      <c r="A87" s="21" t="s">
        <v>21</v>
      </c>
      <c r="B87" s="21" t="s">
        <v>22</v>
      </c>
      <c r="C87" s="21" t="s">
        <v>23</v>
      </c>
      <c r="D87" s="21" t="s">
        <v>24</v>
      </c>
      <c r="E87" s="21" t="s">
        <v>25</v>
      </c>
      <c r="F87" s="21" t="s">
        <v>26</v>
      </c>
      <c r="G87" s="21" t="s">
        <v>27</v>
      </c>
      <c r="H87" s="21" t="s">
        <v>28</v>
      </c>
      <c r="I87" s="21" t="s">
        <v>29</v>
      </c>
      <c r="J87" s="21" t="s">
        <v>30</v>
      </c>
      <c r="K87" s="21" t="s">
        <v>31</v>
      </c>
      <c r="L87" s="21" t="s">
        <v>32</v>
      </c>
      <c r="M87" s="21" t="s">
        <v>33</v>
      </c>
      <c r="N87" s="21" t="s">
        <v>34</v>
      </c>
    </row>
    <row r="88" ht="15.75" customHeight="1">
      <c r="A88" s="68" t="s">
        <v>208</v>
      </c>
      <c r="B88" s="63" t="s">
        <v>209</v>
      </c>
      <c r="C88" s="52" t="s">
        <v>210</v>
      </c>
      <c r="D88" s="25" t="s">
        <v>39</v>
      </c>
      <c r="E88" s="26" t="s">
        <v>40</v>
      </c>
      <c r="F88" s="51" t="s">
        <v>211</v>
      </c>
      <c r="G88" s="26" t="s">
        <v>150</v>
      </c>
      <c r="H88" s="70"/>
      <c r="I88" s="71">
        <v>300000.0</v>
      </c>
      <c r="J88" s="84"/>
      <c r="K88" s="71">
        <v>300000.0</v>
      </c>
      <c r="L88" s="65"/>
      <c r="M88" s="65"/>
      <c r="N88" s="65"/>
    </row>
    <row r="89" ht="15.75" customHeight="1">
      <c r="A89" s="68" t="s">
        <v>212</v>
      </c>
      <c r="B89" s="63" t="s">
        <v>213</v>
      </c>
      <c r="C89" s="52" t="s">
        <v>214</v>
      </c>
      <c r="D89" s="25" t="s">
        <v>39</v>
      </c>
      <c r="E89" s="26" t="s">
        <v>40</v>
      </c>
      <c r="F89" s="51" t="s">
        <v>215</v>
      </c>
      <c r="G89" s="26" t="s">
        <v>150</v>
      </c>
      <c r="H89" s="70"/>
      <c r="I89" s="71">
        <v>250000.0</v>
      </c>
      <c r="J89" s="84"/>
      <c r="K89" s="71">
        <v>250000.0</v>
      </c>
      <c r="L89" s="65"/>
      <c r="M89" s="65"/>
      <c r="N89" s="65"/>
    </row>
    <row r="90" ht="15.75" customHeight="1">
      <c r="A90" s="68" t="s">
        <v>216</v>
      </c>
      <c r="B90" s="63" t="s">
        <v>217</v>
      </c>
      <c r="C90" s="52" t="s">
        <v>218</v>
      </c>
      <c r="D90" s="25" t="s">
        <v>39</v>
      </c>
      <c r="E90" s="26" t="s">
        <v>40</v>
      </c>
      <c r="F90" s="51" t="s">
        <v>219</v>
      </c>
      <c r="G90" s="26" t="s">
        <v>150</v>
      </c>
      <c r="H90" s="70"/>
      <c r="I90" s="71">
        <v>100000.0</v>
      </c>
      <c r="J90" s="84"/>
      <c r="K90" s="71">
        <v>100000.0</v>
      </c>
      <c r="L90" s="65"/>
      <c r="M90" s="65"/>
      <c r="N90" s="65"/>
    </row>
    <row r="91" ht="15.75" customHeight="1">
      <c r="A91" s="68" t="s">
        <v>220</v>
      </c>
      <c r="B91" s="63" t="s">
        <v>221</v>
      </c>
      <c r="C91" s="52" t="s">
        <v>222</v>
      </c>
      <c r="D91" s="25" t="s">
        <v>39</v>
      </c>
      <c r="E91" s="26" t="s">
        <v>40</v>
      </c>
      <c r="F91" s="51" t="s">
        <v>223</v>
      </c>
      <c r="G91" s="26" t="s">
        <v>150</v>
      </c>
      <c r="H91" s="70"/>
      <c r="I91" s="71">
        <v>150000.0</v>
      </c>
      <c r="J91" s="84"/>
      <c r="K91" s="71">
        <v>150000.0</v>
      </c>
      <c r="L91" s="65"/>
      <c r="M91" s="65"/>
      <c r="N91" s="65"/>
    </row>
    <row r="92" ht="15.75" customHeight="1">
      <c r="A92" s="68" t="s">
        <v>224</v>
      </c>
      <c r="B92" s="63" t="s">
        <v>225</v>
      </c>
      <c r="C92" s="52" t="s">
        <v>226</v>
      </c>
      <c r="D92" s="25" t="s">
        <v>39</v>
      </c>
      <c r="E92" s="26" t="s">
        <v>40</v>
      </c>
      <c r="F92" s="51" t="s">
        <v>227</v>
      </c>
      <c r="G92" s="26" t="s">
        <v>150</v>
      </c>
      <c r="H92" s="70"/>
      <c r="I92" s="71">
        <v>150000.0</v>
      </c>
      <c r="J92" s="84"/>
      <c r="K92" s="71">
        <v>150000.0</v>
      </c>
      <c r="L92" s="65"/>
      <c r="M92" s="65"/>
      <c r="N92" s="65"/>
    </row>
    <row r="93" ht="15.75" customHeight="1">
      <c r="A93" s="68" t="s">
        <v>228</v>
      </c>
      <c r="B93" s="24" t="s">
        <v>229</v>
      </c>
      <c r="C93" s="52" t="s">
        <v>226</v>
      </c>
      <c r="D93" s="25" t="s">
        <v>39</v>
      </c>
      <c r="E93" s="26" t="s">
        <v>40</v>
      </c>
      <c r="F93" s="24" t="s">
        <v>229</v>
      </c>
      <c r="G93" s="26" t="s">
        <v>150</v>
      </c>
      <c r="H93" s="70"/>
      <c r="I93" s="71">
        <v>300000.0</v>
      </c>
      <c r="J93" s="84"/>
      <c r="K93" s="71">
        <f t="shared" ref="K93:K94" si="5">I93</f>
        <v>300000</v>
      </c>
      <c r="L93" s="65"/>
      <c r="M93" s="65"/>
      <c r="N93" s="65"/>
    </row>
    <row r="94" ht="15.75" customHeight="1">
      <c r="A94" s="68" t="s">
        <v>230</v>
      </c>
      <c r="B94" s="63" t="s">
        <v>231</v>
      </c>
      <c r="C94" s="52" t="s">
        <v>226</v>
      </c>
      <c r="D94" s="25" t="s">
        <v>39</v>
      </c>
      <c r="E94" s="26" t="s">
        <v>40</v>
      </c>
      <c r="F94" s="63" t="s">
        <v>232</v>
      </c>
      <c r="G94" s="52" t="s">
        <v>150</v>
      </c>
      <c r="H94" s="70"/>
      <c r="I94" s="71">
        <v>150000.0</v>
      </c>
      <c r="J94" s="84"/>
      <c r="K94" s="71">
        <f t="shared" si="5"/>
        <v>150000</v>
      </c>
      <c r="L94" s="65"/>
      <c r="M94" s="65"/>
      <c r="N94" s="65"/>
    </row>
    <row r="95" ht="15.75" customHeight="1">
      <c r="A95" s="68" t="s">
        <v>233</v>
      </c>
      <c r="B95" s="63" t="s">
        <v>234</v>
      </c>
      <c r="C95" s="52" t="s">
        <v>161</v>
      </c>
      <c r="D95" s="25" t="s">
        <v>39</v>
      </c>
      <c r="E95" s="26" t="s">
        <v>40</v>
      </c>
      <c r="F95" s="51" t="s">
        <v>235</v>
      </c>
      <c r="G95" s="26" t="s">
        <v>150</v>
      </c>
      <c r="H95" s="70"/>
      <c r="I95" s="71">
        <v>50000.0</v>
      </c>
      <c r="J95" s="84"/>
      <c r="K95" s="71">
        <v>50000.0</v>
      </c>
      <c r="L95" s="65"/>
      <c r="M95" s="65"/>
      <c r="N95" s="65"/>
    </row>
    <row r="96" ht="15.75" customHeight="1">
      <c r="A96" s="68" t="s">
        <v>236</v>
      </c>
      <c r="B96" s="63" t="s">
        <v>237</v>
      </c>
      <c r="C96" s="52" t="s">
        <v>226</v>
      </c>
      <c r="D96" s="25" t="s">
        <v>39</v>
      </c>
      <c r="E96" s="26" t="s">
        <v>40</v>
      </c>
      <c r="F96" s="51" t="s">
        <v>238</v>
      </c>
      <c r="G96" s="26" t="s">
        <v>150</v>
      </c>
      <c r="H96" s="70"/>
      <c r="I96" s="71">
        <v>50000.0</v>
      </c>
      <c r="J96" s="84"/>
      <c r="K96" s="71">
        <v>50000.0</v>
      </c>
      <c r="L96" s="65"/>
      <c r="M96" s="65"/>
      <c r="N96" s="65"/>
    </row>
    <row r="97" ht="15.75" customHeight="1">
      <c r="A97" s="68" t="s">
        <v>239</v>
      </c>
      <c r="B97" s="63" t="s">
        <v>237</v>
      </c>
      <c r="C97" s="52" t="s">
        <v>226</v>
      </c>
      <c r="D97" s="25" t="s">
        <v>39</v>
      </c>
      <c r="E97" s="26" t="s">
        <v>40</v>
      </c>
      <c r="F97" s="51" t="s">
        <v>240</v>
      </c>
      <c r="G97" s="26" t="s">
        <v>150</v>
      </c>
      <c r="H97" s="70"/>
      <c r="I97" s="71">
        <v>50000.0</v>
      </c>
      <c r="J97" s="84"/>
      <c r="K97" s="71">
        <v>50000.0</v>
      </c>
      <c r="L97" s="65"/>
      <c r="M97" s="65"/>
      <c r="N97" s="65"/>
    </row>
    <row r="98" ht="15.75" customHeight="1">
      <c r="A98" s="65"/>
      <c r="B98" s="51"/>
      <c r="C98" s="52"/>
      <c r="D98" s="52"/>
      <c r="E98" s="52"/>
      <c r="F98" s="51"/>
      <c r="G98" s="52"/>
      <c r="H98" s="85" t="s">
        <v>241</v>
      </c>
      <c r="I98" s="16"/>
      <c r="J98" s="14"/>
      <c r="K98" s="86">
        <f>K97+K96+K95+K94+K93+K92+K91+K90+K89+K88+K80+K79+K78+K77+K76+K75+K74+K73+K72+K71+K70+K69+K68+K67+K66+K65</f>
        <v>51922709</v>
      </c>
      <c r="L98" s="65"/>
      <c r="M98" s="65"/>
      <c r="N98" s="65"/>
      <c r="P98" s="66">
        <f>K97+K96+K95+K94+K93+K92+K91+K90+K89+K88</f>
        <v>1550000</v>
      </c>
    </row>
    <row r="99" ht="15.75" customHeight="1">
      <c r="A99" s="46" t="s">
        <v>242</v>
      </c>
    </row>
    <row r="100" ht="15.75" customHeight="1">
      <c r="A100" s="10" t="s">
        <v>4</v>
      </c>
      <c r="B100" s="11" t="s">
        <v>5</v>
      </c>
      <c r="C100" s="49"/>
      <c r="D100" s="13" t="s">
        <v>7</v>
      </c>
      <c r="E100" s="14"/>
      <c r="F100" s="50"/>
      <c r="G100" s="50"/>
      <c r="H100" s="15" t="s">
        <v>10</v>
      </c>
      <c r="I100" s="16"/>
      <c r="J100" s="16"/>
      <c r="K100" s="14"/>
      <c r="L100" s="13" t="s">
        <v>243</v>
      </c>
      <c r="M100" s="16"/>
      <c r="N100" s="14"/>
    </row>
    <row r="101" ht="15.75" customHeight="1">
      <c r="A101" s="18"/>
      <c r="B101" s="18"/>
      <c r="C101" s="12" t="s">
        <v>6</v>
      </c>
      <c r="D101" s="10" t="s">
        <v>12</v>
      </c>
      <c r="E101" s="10" t="s">
        <v>13</v>
      </c>
      <c r="F101" s="10" t="s">
        <v>8</v>
      </c>
      <c r="G101" s="10" t="s">
        <v>9</v>
      </c>
      <c r="H101" s="10" t="s">
        <v>14</v>
      </c>
      <c r="I101" s="10" t="s">
        <v>15</v>
      </c>
      <c r="J101" s="10" t="s">
        <v>16</v>
      </c>
      <c r="K101" s="10" t="s">
        <v>17</v>
      </c>
      <c r="L101" s="10" t="s">
        <v>18</v>
      </c>
      <c r="M101" s="10" t="s">
        <v>19</v>
      </c>
      <c r="N101" s="10" t="s">
        <v>20</v>
      </c>
    </row>
    <row r="102" ht="24.75" customHeight="1">
      <c r="A102" s="20"/>
      <c r="B102" s="20"/>
      <c r="C102" s="20"/>
      <c r="D102" s="20"/>
      <c r="E102" s="20"/>
      <c r="F102" s="20"/>
      <c r="G102" s="20"/>
      <c r="H102" s="20"/>
      <c r="I102" s="20"/>
      <c r="J102" s="20"/>
      <c r="K102" s="20"/>
      <c r="L102" s="20"/>
      <c r="M102" s="20"/>
      <c r="N102" s="20"/>
    </row>
    <row r="103" ht="15.75" customHeight="1">
      <c r="A103" s="21" t="s">
        <v>21</v>
      </c>
      <c r="B103" s="21" t="s">
        <v>22</v>
      </c>
      <c r="C103" s="21" t="s">
        <v>23</v>
      </c>
      <c r="D103" s="21" t="s">
        <v>24</v>
      </c>
      <c r="E103" s="21" t="s">
        <v>25</v>
      </c>
      <c r="F103" s="21" t="s">
        <v>26</v>
      </c>
      <c r="G103" s="21" t="s">
        <v>27</v>
      </c>
      <c r="H103" s="21" t="s">
        <v>28</v>
      </c>
      <c r="I103" s="21" t="s">
        <v>29</v>
      </c>
      <c r="J103" s="21" t="s">
        <v>30</v>
      </c>
      <c r="K103" s="21" t="s">
        <v>31</v>
      </c>
      <c r="L103" s="21" t="s">
        <v>32</v>
      </c>
      <c r="M103" s="21" t="s">
        <v>33</v>
      </c>
      <c r="N103" s="21" t="s">
        <v>34</v>
      </c>
    </row>
    <row r="104" ht="15.75" customHeight="1">
      <c r="A104" s="22" t="s">
        <v>130</v>
      </c>
      <c r="B104" s="16"/>
      <c r="C104" s="16"/>
      <c r="D104" s="16"/>
      <c r="E104" s="16"/>
      <c r="F104" s="16"/>
      <c r="G104" s="16"/>
      <c r="H104" s="16"/>
      <c r="I104" s="16"/>
      <c r="J104" s="16"/>
      <c r="K104" s="16"/>
      <c r="L104" s="16"/>
      <c r="M104" s="16"/>
      <c r="N104" s="14"/>
    </row>
    <row r="105" ht="15.75" customHeight="1">
      <c r="A105" s="68" t="s">
        <v>244</v>
      </c>
      <c r="B105" s="87" t="s">
        <v>245</v>
      </c>
      <c r="C105" s="88" t="s">
        <v>246</v>
      </c>
      <c r="D105" s="25" t="s">
        <v>39</v>
      </c>
      <c r="E105" s="26" t="s">
        <v>40</v>
      </c>
      <c r="F105" s="87" t="s">
        <v>247</v>
      </c>
      <c r="G105" s="23" t="s">
        <v>248</v>
      </c>
      <c r="H105" s="89"/>
      <c r="I105" s="71">
        <v>3392687.0</v>
      </c>
      <c r="J105" s="89"/>
      <c r="K105" s="71">
        <f>I105</f>
        <v>3392687</v>
      </c>
      <c r="L105" s="89"/>
      <c r="M105" s="89"/>
      <c r="N105" s="89"/>
    </row>
    <row r="106" ht="15.75" customHeight="1">
      <c r="A106" s="68" t="s">
        <v>249</v>
      </c>
      <c r="B106" s="90" t="s">
        <v>250</v>
      </c>
      <c r="C106" s="88" t="s">
        <v>251</v>
      </c>
      <c r="D106" s="25" t="s">
        <v>39</v>
      </c>
      <c r="E106" s="26" t="s">
        <v>40</v>
      </c>
      <c r="F106" s="90" t="s">
        <v>252</v>
      </c>
      <c r="G106" s="23" t="s">
        <v>248</v>
      </c>
      <c r="H106" s="89"/>
      <c r="I106" s="71"/>
      <c r="J106" s="71">
        <v>4500000.0</v>
      </c>
      <c r="K106" s="71">
        <v>4500000.0</v>
      </c>
      <c r="L106" s="89"/>
      <c r="M106" s="89"/>
      <c r="N106" s="89"/>
    </row>
    <row r="107" ht="15.75" customHeight="1">
      <c r="A107" s="68" t="s">
        <v>253</v>
      </c>
      <c r="B107" s="87" t="s">
        <v>254</v>
      </c>
      <c r="C107" s="88" t="s">
        <v>251</v>
      </c>
      <c r="D107" s="25" t="s">
        <v>39</v>
      </c>
      <c r="E107" s="26" t="s">
        <v>40</v>
      </c>
      <c r="F107" s="34" t="s">
        <v>255</v>
      </c>
      <c r="G107" s="23" t="s">
        <v>248</v>
      </c>
      <c r="H107" s="89"/>
      <c r="I107" s="71"/>
      <c r="J107" s="71">
        <v>250000.0</v>
      </c>
      <c r="K107" s="71">
        <v>250000.0</v>
      </c>
      <c r="L107" s="89"/>
      <c r="M107" s="89"/>
      <c r="N107" s="89"/>
    </row>
    <row r="108" ht="15.75" customHeight="1">
      <c r="A108" s="64"/>
      <c r="B108" s="51"/>
      <c r="C108" s="52"/>
      <c r="D108" s="52"/>
      <c r="E108" s="52"/>
      <c r="F108" s="51"/>
      <c r="G108" s="52"/>
      <c r="H108" s="85" t="s">
        <v>256</v>
      </c>
      <c r="I108" s="16"/>
      <c r="J108" s="14"/>
      <c r="K108" s="86">
        <f>K107+K106+K105</f>
        <v>8142687</v>
      </c>
      <c r="L108" s="65"/>
      <c r="M108" s="65"/>
      <c r="N108" s="65"/>
      <c r="P108" s="66">
        <f>K107+K106+K105</f>
        <v>8142687</v>
      </c>
    </row>
    <row r="109" ht="15.75" customHeight="1">
      <c r="A109" s="68" t="s">
        <v>257</v>
      </c>
      <c r="B109" s="63" t="s">
        <v>258</v>
      </c>
      <c r="C109" s="52" t="s">
        <v>259</v>
      </c>
      <c r="D109" s="25" t="s">
        <v>39</v>
      </c>
      <c r="E109" s="26" t="s">
        <v>40</v>
      </c>
      <c r="F109" s="51" t="s">
        <v>260</v>
      </c>
      <c r="G109" s="26" t="s">
        <v>261</v>
      </c>
      <c r="H109" s="91"/>
      <c r="I109" s="80">
        <v>4071343.0</v>
      </c>
      <c r="J109" s="91"/>
      <c r="K109" s="80">
        <f t="shared" ref="K109:K110" si="6">I109</f>
        <v>4071343</v>
      </c>
      <c r="L109" s="65"/>
      <c r="M109" s="65"/>
      <c r="N109" s="65"/>
    </row>
    <row r="110" ht="15.75" customHeight="1">
      <c r="A110" s="68" t="s">
        <v>262</v>
      </c>
      <c r="B110" s="63" t="s">
        <v>263</v>
      </c>
      <c r="C110" s="52" t="s">
        <v>264</v>
      </c>
      <c r="D110" s="92" t="s">
        <v>39</v>
      </c>
      <c r="E110" s="93" t="s">
        <v>40</v>
      </c>
      <c r="F110" s="51" t="s">
        <v>265</v>
      </c>
      <c r="G110" s="26" t="s">
        <v>266</v>
      </c>
      <c r="H110" s="70"/>
      <c r="I110" s="80">
        <v>4071344.0</v>
      </c>
      <c r="J110" s="80"/>
      <c r="K110" s="80">
        <f t="shared" si="6"/>
        <v>4071344</v>
      </c>
      <c r="L110" s="94"/>
      <c r="M110" s="94"/>
      <c r="N110" s="65"/>
    </row>
    <row r="111" ht="15.75" customHeight="1">
      <c r="A111" s="65"/>
      <c r="B111" s="51"/>
      <c r="C111" s="52"/>
      <c r="D111" s="52"/>
      <c r="E111" s="52"/>
      <c r="F111" s="51"/>
      <c r="G111" s="52"/>
      <c r="H111" s="85" t="s">
        <v>267</v>
      </c>
      <c r="I111" s="16"/>
      <c r="J111" s="14"/>
      <c r="K111" s="86">
        <f>K109+K110</f>
        <v>8142687</v>
      </c>
      <c r="L111" s="65"/>
      <c r="M111" s="65"/>
      <c r="N111" s="65"/>
      <c r="P111" s="66">
        <f>K109+K110</f>
        <v>8142687</v>
      </c>
    </row>
    <row r="112" ht="15.75" customHeight="1">
      <c r="A112" s="46" t="s">
        <v>268</v>
      </c>
    </row>
    <row r="113" ht="15.75" customHeight="1">
      <c r="A113" s="46"/>
      <c r="B113" s="46"/>
      <c r="C113" s="46"/>
      <c r="D113" s="46"/>
      <c r="E113" s="46"/>
      <c r="F113" s="46"/>
      <c r="G113" s="46"/>
      <c r="H113" s="46"/>
      <c r="I113" s="46"/>
      <c r="J113" s="46"/>
      <c r="K113" s="46"/>
      <c r="L113" s="46"/>
      <c r="M113" s="46"/>
      <c r="N113" s="46"/>
    </row>
    <row r="114" ht="15.75" customHeight="1">
      <c r="A114" s="46"/>
    </row>
    <row r="115" ht="15.75" customHeight="1">
      <c r="A115" s="10" t="s">
        <v>4</v>
      </c>
      <c r="B115" s="11" t="s">
        <v>5</v>
      </c>
      <c r="C115" s="49"/>
      <c r="D115" s="13" t="s">
        <v>7</v>
      </c>
      <c r="E115" s="14"/>
      <c r="F115" s="50"/>
      <c r="G115" s="50"/>
      <c r="H115" s="15" t="s">
        <v>10</v>
      </c>
      <c r="I115" s="16"/>
      <c r="J115" s="16"/>
      <c r="K115" s="14"/>
      <c r="L115" s="13" t="s">
        <v>269</v>
      </c>
      <c r="M115" s="16"/>
      <c r="N115" s="14"/>
    </row>
    <row r="116" ht="15.75" customHeight="1">
      <c r="A116" s="18"/>
      <c r="B116" s="18"/>
      <c r="C116" s="12" t="s">
        <v>6</v>
      </c>
      <c r="D116" s="10" t="s">
        <v>12</v>
      </c>
      <c r="E116" s="10" t="s">
        <v>13</v>
      </c>
      <c r="F116" s="10" t="s">
        <v>8</v>
      </c>
      <c r="G116" s="10" t="s">
        <v>9</v>
      </c>
      <c r="H116" s="10" t="s">
        <v>14</v>
      </c>
      <c r="I116" s="19" t="s">
        <v>15</v>
      </c>
      <c r="J116" s="10" t="s">
        <v>16</v>
      </c>
      <c r="K116" s="10" t="s">
        <v>17</v>
      </c>
      <c r="L116" s="10" t="s">
        <v>18</v>
      </c>
      <c r="M116" s="10" t="s">
        <v>19</v>
      </c>
      <c r="N116" s="10" t="s">
        <v>20</v>
      </c>
    </row>
    <row r="117" ht="23.25" customHeight="1">
      <c r="A117" s="20"/>
      <c r="B117" s="20"/>
      <c r="C117" s="20"/>
      <c r="D117" s="20"/>
      <c r="E117" s="20"/>
      <c r="F117" s="20"/>
      <c r="G117" s="20"/>
      <c r="H117" s="20"/>
      <c r="I117" s="20"/>
      <c r="J117" s="20"/>
      <c r="K117" s="20"/>
      <c r="L117" s="20"/>
      <c r="M117" s="20"/>
      <c r="N117" s="20"/>
    </row>
    <row r="118" ht="15.75" customHeight="1">
      <c r="A118" s="21" t="s">
        <v>21</v>
      </c>
      <c r="B118" s="21" t="s">
        <v>22</v>
      </c>
      <c r="C118" s="21" t="s">
        <v>23</v>
      </c>
      <c r="D118" s="21" t="s">
        <v>24</v>
      </c>
      <c r="E118" s="21" t="s">
        <v>25</v>
      </c>
      <c r="F118" s="21" t="s">
        <v>26</v>
      </c>
      <c r="G118" s="21" t="s">
        <v>27</v>
      </c>
      <c r="H118" s="21" t="s">
        <v>28</v>
      </c>
      <c r="I118" s="21" t="s">
        <v>29</v>
      </c>
      <c r="J118" s="21" t="s">
        <v>30</v>
      </c>
      <c r="K118" s="21" t="s">
        <v>31</v>
      </c>
      <c r="L118" s="21" t="s">
        <v>32</v>
      </c>
      <c r="M118" s="21" t="s">
        <v>33</v>
      </c>
      <c r="N118" s="21" t="s">
        <v>34</v>
      </c>
    </row>
    <row r="119" ht="15.75" customHeight="1">
      <c r="A119" s="68" t="s">
        <v>270</v>
      </c>
      <c r="B119" s="95" t="s">
        <v>271</v>
      </c>
      <c r="C119" s="96" t="s">
        <v>272</v>
      </c>
      <c r="D119" s="97"/>
      <c r="E119" s="98"/>
      <c r="F119" s="99"/>
      <c r="G119" s="100"/>
      <c r="H119" s="100"/>
      <c r="I119" s="71">
        <v>1.557681273E7</v>
      </c>
      <c r="J119" s="100"/>
      <c r="K119" s="71">
        <v>1.557681273E7</v>
      </c>
      <c r="L119" s="50"/>
      <c r="M119" s="50"/>
      <c r="N119" s="100"/>
    </row>
    <row r="120" ht="15.75" customHeight="1">
      <c r="A120" s="65"/>
      <c r="B120" s="95" t="s">
        <v>273</v>
      </c>
      <c r="C120" s="64"/>
      <c r="D120" s="101"/>
      <c r="E120" s="102"/>
      <c r="F120" s="103"/>
      <c r="G120" s="65"/>
      <c r="H120" s="65"/>
      <c r="I120" s="65"/>
      <c r="J120" s="65"/>
      <c r="K120" s="65"/>
      <c r="L120" s="65"/>
      <c r="M120" s="65"/>
      <c r="N120" s="65"/>
    </row>
    <row r="121" ht="15.75" customHeight="1">
      <c r="A121" s="68" t="s">
        <v>274</v>
      </c>
      <c r="B121" s="63" t="s">
        <v>275</v>
      </c>
      <c r="C121" s="96" t="s">
        <v>276</v>
      </c>
      <c r="D121" s="25" t="s">
        <v>39</v>
      </c>
      <c r="E121" s="26" t="s">
        <v>40</v>
      </c>
      <c r="F121" s="104" t="s">
        <v>277</v>
      </c>
      <c r="G121" s="105" t="s">
        <v>278</v>
      </c>
      <c r="H121" s="70"/>
      <c r="I121" s="71">
        <v>100000.0</v>
      </c>
      <c r="J121" s="84"/>
      <c r="K121" s="71">
        <v>100000.0</v>
      </c>
      <c r="L121" s="71">
        <v>100000.0</v>
      </c>
      <c r="M121" s="80"/>
      <c r="N121" s="106" t="s">
        <v>279</v>
      </c>
    </row>
    <row r="122" ht="15.75" customHeight="1">
      <c r="A122" s="68" t="s">
        <v>280</v>
      </c>
      <c r="B122" s="63" t="s">
        <v>281</v>
      </c>
      <c r="C122" s="96" t="s">
        <v>123</v>
      </c>
      <c r="D122" s="25" t="s">
        <v>39</v>
      </c>
      <c r="E122" s="26" t="s">
        <v>40</v>
      </c>
      <c r="F122" s="82" t="s">
        <v>282</v>
      </c>
      <c r="G122" s="105" t="s">
        <v>278</v>
      </c>
      <c r="H122" s="70"/>
      <c r="I122" s="71">
        <v>120000.0</v>
      </c>
      <c r="J122" s="84"/>
      <c r="K122" s="71">
        <v>120000.0</v>
      </c>
      <c r="L122" s="71"/>
      <c r="M122" s="37"/>
      <c r="N122" s="106" t="s">
        <v>283</v>
      </c>
    </row>
    <row r="123" ht="15.75" customHeight="1">
      <c r="A123" s="68" t="s">
        <v>284</v>
      </c>
      <c r="B123" s="63" t="s">
        <v>285</v>
      </c>
      <c r="C123" s="96" t="s">
        <v>286</v>
      </c>
      <c r="D123" s="25" t="s">
        <v>39</v>
      </c>
      <c r="E123" s="26" t="s">
        <v>40</v>
      </c>
      <c r="F123" s="104" t="s">
        <v>287</v>
      </c>
      <c r="G123" s="105" t="s">
        <v>278</v>
      </c>
      <c r="H123" s="70"/>
      <c r="I123" s="71">
        <v>100000.0</v>
      </c>
      <c r="J123" s="84"/>
      <c r="K123" s="71">
        <v>100000.0</v>
      </c>
      <c r="L123" s="80">
        <v>100000.0</v>
      </c>
      <c r="M123" s="37"/>
      <c r="N123" s="106" t="s">
        <v>288</v>
      </c>
    </row>
    <row r="124" ht="15.75" customHeight="1">
      <c r="A124" s="68" t="s">
        <v>289</v>
      </c>
      <c r="B124" s="63" t="s">
        <v>290</v>
      </c>
      <c r="C124" s="96" t="s">
        <v>123</v>
      </c>
      <c r="D124" s="25" t="s">
        <v>39</v>
      </c>
      <c r="E124" s="26" t="s">
        <v>40</v>
      </c>
      <c r="F124" s="104" t="s">
        <v>291</v>
      </c>
      <c r="G124" s="107" t="s">
        <v>278</v>
      </c>
      <c r="H124" s="70"/>
      <c r="I124" s="31"/>
      <c r="J124" s="80">
        <v>3000000.0</v>
      </c>
      <c r="K124" s="31">
        <v>3000000.0</v>
      </c>
      <c r="L124" s="80">
        <v>3000000.0</v>
      </c>
      <c r="M124" s="37"/>
      <c r="N124" s="106" t="s">
        <v>292</v>
      </c>
    </row>
    <row r="125" ht="15.75" customHeight="1">
      <c r="A125" s="68" t="s">
        <v>293</v>
      </c>
      <c r="B125" s="63" t="s">
        <v>294</v>
      </c>
      <c r="C125" s="96" t="s">
        <v>123</v>
      </c>
      <c r="D125" s="25" t="s">
        <v>39</v>
      </c>
      <c r="E125" s="26" t="s">
        <v>40</v>
      </c>
      <c r="F125" s="63" t="s">
        <v>294</v>
      </c>
      <c r="G125" s="107" t="s">
        <v>278</v>
      </c>
      <c r="H125" s="70"/>
      <c r="I125" s="31">
        <v>4500000.0</v>
      </c>
      <c r="J125" s="84"/>
      <c r="K125" s="31">
        <v>4500000.0</v>
      </c>
      <c r="L125" s="37"/>
      <c r="M125" s="37"/>
      <c r="N125" s="106" t="s">
        <v>295</v>
      </c>
    </row>
    <row r="126" ht="15.75" customHeight="1">
      <c r="A126" s="68" t="s">
        <v>296</v>
      </c>
      <c r="B126" s="87" t="s">
        <v>297</v>
      </c>
      <c r="C126" s="96" t="s">
        <v>298</v>
      </c>
      <c r="D126" s="25" t="s">
        <v>39</v>
      </c>
      <c r="E126" s="26" t="s">
        <v>40</v>
      </c>
      <c r="F126" s="108" t="s">
        <v>299</v>
      </c>
      <c r="G126" s="107" t="s">
        <v>278</v>
      </c>
      <c r="H126" s="109"/>
      <c r="I126" s="31">
        <v>4500000.0</v>
      </c>
      <c r="J126" s="109"/>
      <c r="K126" s="37">
        <v>4500000.0</v>
      </c>
      <c r="L126" s="37"/>
      <c r="M126" s="109"/>
      <c r="N126" s="110" t="s">
        <v>300</v>
      </c>
    </row>
    <row r="127" ht="15.75" customHeight="1">
      <c r="A127" s="68" t="s">
        <v>301</v>
      </c>
      <c r="B127" s="87" t="s">
        <v>302</v>
      </c>
      <c r="C127" s="107" t="s">
        <v>303</v>
      </c>
      <c r="D127" s="52" t="s">
        <v>39</v>
      </c>
      <c r="E127" s="52" t="s">
        <v>40</v>
      </c>
      <c r="F127" s="34" t="s">
        <v>304</v>
      </c>
      <c r="G127" s="107" t="s">
        <v>278</v>
      </c>
      <c r="H127" s="109"/>
      <c r="I127" s="37"/>
      <c r="J127" s="31">
        <v>5000000.0</v>
      </c>
      <c r="K127" s="37">
        <v>5000000.0</v>
      </c>
      <c r="L127" s="37"/>
      <c r="M127" s="109"/>
      <c r="N127" s="110" t="s">
        <v>305</v>
      </c>
    </row>
    <row r="128" ht="15.75" customHeight="1">
      <c r="A128" s="68" t="s">
        <v>306</v>
      </c>
      <c r="B128" s="111" t="s">
        <v>307</v>
      </c>
      <c r="C128" s="96" t="s">
        <v>298</v>
      </c>
      <c r="D128" s="52" t="s">
        <v>39</v>
      </c>
      <c r="E128" s="52" t="s">
        <v>40</v>
      </c>
      <c r="F128" s="34" t="s">
        <v>308</v>
      </c>
      <c r="G128" s="107" t="s">
        <v>278</v>
      </c>
      <c r="H128" s="109"/>
      <c r="I128" s="37"/>
      <c r="J128" s="71">
        <v>2700000.0</v>
      </c>
      <c r="K128" s="112">
        <v>2700000.0</v>
      </c>
      <c r="L128" s="113"/>
      <c r="M128" s="109"/>
      <c r="N128" s="114"/>
    </row>
    <row r="129" ht="58.5" customHeight="1">
      <c r="A129" s="68" t="s">
        <v>309</v>
      </c>
      <c r="B129" s="115" t="s">
        <v>310</v>
      </c>
      <c r="C129" s="96" t="s">
        <v>272</v>
      </c>
      <c r="D129" s="52" t="s">
        <v>39</v>
      </c>
      <c r="E129" s="52" t="s">
        <v>40</v>
      </c>
      <c r="F129" s="34" t="s">
        <v>311</v>
      </c>
      <c r="G129" s="107" t="s">
        <v>278</v>
      </c>
      <c r="H129" s="109"/>
      <c r="I129" s="37"/>
      <c r="J129" s="31">
        <v>4201982.0</v>
      </c>
      <c r="K129" s="37">
        <v>4201982.0</v>
      </c>
      <c r="L129" s="113"/>
      <c r="M129" s="109"/>
      <c r="N129" s="114"/>
    </row>
    <row r="130" ht="15.75" customHeight="1">
      <c r="A130" s="116"/>
      <c r="B130" s="95" t="s">
        <v>312</v>
      </c>
      <c r="C130" s="96"/>
      <c r="D130" s="25"/>
      <c r="E130" s="26"/>
      <c r="F130" s="34"/>
      <c r="G130" s="107"/>
      <c r="H130" s="109"/>
      <c r="I130" s="113"/>
      <c r="J130" s="109"/>
      <c r="K130" s="113"/>
      <c r="L130" s="113"/>
      <c r="M130" s="109"/>
      <c r="N130" s="116"/>
    </row>
    <row r="131" ht="15.75" customHeight="1">
      <c r="A131" s="68" t="s">
        <v>313</v>
      </c>
      <c r="B131" s="63" t="s">
        <v>314</v>
      </c>
      <c r="C131" s="117" t="s">
        <v>123</v>
      </c>
      <c r="D131" s="25" t="s">
        <v>315</v>
      </c>
      <c r="E131" s="26" t="s">
        <v>40</v>
      </c>
      <c r="F131" s="108" t="s">
        <v>316</v>
      </c>
      <c r="G131" s="107" t="s">
        <v>278</v>
      </c>
      <c r="H131" s="70"/>
      <c r="I131" s="31">
        <v>500000.0</v>
      </c>
      <c r="J131" s="84"/>
      <c r="K131" s="31">
        <v>500000.0</v>
      </c>
      <c r="L131" s="37">
        <v>500000.0</v>
      </c>
      <c r="M131" s="37"/>
      <c r="N131" s="106" t="s">
        <v>317</v>
      </c>
    </row>
    <row r="132" ht="15.75" customHeight="1">
      <c r="A132" s="68" t="s">
        <v>318</v>
      </c>
      <c r="B132" s="75" t="s">
        <v>319</v>
      </c>
      <c r="C132" s="117" t="s">
        <v>320</v>
      </c>
      <c r="D132" s="25" t="s">
        <v>315</v>
      </c>
      <c r="E132" s="26" t="s">
        <v>40</v>
      </c>
      <c r="F132" s="82" t="s">
        <v>321</v>
      </c>
      <c r="G132" s="107" t="s">
        <v>278</v>
      </c>
      <c r="H132" s="70"/>
      <c r="I132" s="31"/>
      <c r="J132" s="31">
        <v>1500000.0</v>
      </c>
      <c r="K132" s="31">
        <v>1500000.0</v>
      </c>
      <c r="L132" s="37"/>
      <c r="M132" s="37"/>
      <c r="N132" s="106" t="s">
        <v>322</v>
      </c>
    </row>
    <row r="133" ht="15.75" customHeight="1">
      <c r="A133" s="46" t="s">
        <v>323</v>
      </c>
    </row>
    <row r="134" ht="15.75" customHeight="1">
      <c r="A134" s="46"/>
      <c r="B134" s="46"/>
      <c r="C134" s="46"/>
      <c r="D134" s="46"/>
      <c r="E134" s="46"/>
      <c r="F134" s="46"/>
      <c r="G134" s="46"/>
      <c r="H134" s="46"/>
      <c r="I134" s="46"/>
      <c r="J134" s="46"/>
      <c r="K134" s="46"/>
      <c r="L134" s="46"/>
      <c r="M134" s="46"/>
      <c r="N134" s="46"/>
    </row>
    <row r="135" ht="27.0" customHeight="1">
      <c r="A135" s="10" t="s">
        <v>4</v>
      </c>
      <c r="B135" s="11" t="s">
        <v>5</v>
      </c>
      <c r="C135" s="49"/>
      <c r="D135" s="13" t="s">
        <v>7</v>
      </c>
      <c r="E135" s="14"/>
      <c r="F135" s="50"/>
      <c r="G135" s="50"/>
      <c r="H135" s="15" t="s">
        <v>10</v>
      </c>
      <c r="I135" s="16"/>
      <c r="J135" s="16"/>
      <c r="K135" s="14"/>
      <c r="L135" s="17" t="s">
        <v>324</v>
      </c>
      <c r="M135" s="16"/>
      <c r="N135" s="14"/>
    </row>
    <row r="136" ht="15.75" customHeight="1">
      <c r="A136" s="18"/>
      <c r="B136" s="18"/>
      <c r="C136" s="12" t="s">
        <v>6</v>
      </c>
      <c r="D136" s="10" t="s">
        <v>12</v>
      </c>
      <c r="E136" s="10" t="s">
        <v>13</v>
      </c>
      <c r="F136" s="10" t="s">
        <v>8</v>
      </c>
      <c r="G136" s="10" t="s">
        <v>9</v>
      </c>
      <c r="H136" s="10" t="s">
        <v>14</v>
      </c>
      <c r="I136" s="10" t="s">
        <v>15</v>
      </c>
      <c r="J136" s="10" t="s">
        <v>16</v>
      </c>
      <c r="K136" s="10" t="s">
        <v>17</v>
      </c>
      <c r="L136" s="10" t="s">
        <v>18</v>
      </c>
      <c r="M136" s="10" t="s">
        <v>19</v>
      </c>
      <c r="N136" s="10" t="s">
        <v>20</v>
      </c>
    </row>
    <row r="137" ht="24.75" customHeight="1">
      <c r="A137" s="20"/>
      <c r="B137" s="20"/>
      <c r="C137" s="20"/>
      <c r="D137" s="20"/>
      <c r="E137" s="20"/>
      <c r="F137" s="20"/>
      <c r="G137" s="20"/>
      <c r="H137" s="20"/>
      <c r="I137" s="20"/>
      <c r="J137" s="20"/>
      <c r="K137" s="20"/>
      <c r="L137" s="20"/>
      <c r="M137" s="20"/>
      <c r="N137" s="20"/>
    </row>
    <row r="138" ht="15.75" customHeight="1">
      <c r="A138" s="21" t="s">
        <v>21</v>
      </c>
      <c r="B138" s="21" t="s">
        <v>22</v>
      </c>
      <c r="C138" s="21" t="s">
        <v>23</v>
      </c>
      <c r="D138" s="21" t="s">
        <v>24</v>
      </c>
      <c r="E138" s="21" t="s">
        <v>25</v>
      </c>
      <c r="F138" s="21" t="s">
        <v>26</v>
      </c>
      <c r="G138" s="21" t="s">
        <v>27</v>
      </c>
      <c r="H138" s="21" t="s">
        <v>28</v>
      </c>
      <c r="I138" s="21" t="s">
        <v>29</v>
      </c>
      <c r="J138" s="21" t="s">
        <v>30</v>
      </c>
      <c r="K138" s="21" t="s">
        <v>31</v>
      </c>
      <c r="L138" s="21" t="s">
        <v>32</v>
      </c>
      <c r="M138" s="21" t="s">
        <v>33</v>
      </c>
      <c r="N138" s="21" t="s">
        <v>34</v>
      </c>
    </row>
    <row r="139" ht="15.75" customHeight="1">
      <c r="A139" s="68" t="s">
        <v>325</v>
      </c>
      <c r="B139" s="83" t="s">
        <v>326</v>
      </c>
      <c r="C139" s="52" t="s">
        <v>123</v>
      </c>
      <c r="D139" s="52" t="s">
        <v>315</v>
      </c>
      <c r="E139" s="52" t="s">
        <v>40</v>
      </c>
      <c r="F139" s="82" t="s">
        <v>327</v>
      </c>
      <c r="G139" s="107" t="s">
        <v>278</v>
      </c>
      <c r="H139" s="70"/>
      <c r="I139" s="31">
        <v>500000.0</v>
      </c>
      <c r="J139" s="84"/>
      <c r="K139" s="31">
        <v>500000.0</v>
      </c>
      <c r="L139" s="31">
        <v>500000.0</v>
      </c>
      <c r="M139" s="37"/>
      <c r="N139" s="106" t="s">
        <v>328</v>
      </c>
    </row>
    <row r="140" ht="15.75" customHeight="1">
      <c r="A140" s="68" t="s">
        <v>329</v>
      </c>
      <c r="B140" s="118" t="s">
        <v>330</v>
      </c>
      <c r="C140" s="117" t="s">
        <v>123</v>
      </c>
      <c r="D140" s="40" t="s">
        <v>315</v>
      </c>
      <c r="E140" s="41" t="s">
        <v>40</v>
      </c>
      <c r="F140" s="69" t="s">
        <v>331</v>
      </c>
      <c r="G140" s="96" t="s">
        <v>278</v>
      </c>
      <c r="H140" s="119"/>
      <c r="I140" s="43">
        <v>500000.0</v>
      </c>
      <c r="J140" s="120"/>
      <c r="K140" s="43">
        <v>500000.0</v>
      </c>
      <c r="L140" s="121"/>
      <c r="M140" s="44"/>
      <c r="N140" s="122" t="s">
        <v>332</v>
      </c>
    </row>
    <row r="141" ht="15.75" customHeight="1">
      <c r="A141" s="9"/>
      <c r="B141" s="123"/>
      <c r="C141" s="124"/>
      <c r="D141" s="124"/>
      <c r="E141" s="124"/>
      <c r="F141" s="125"/>
      <c r="G141" s="126"/>
      <c r="H141" s="127"/>
      <c r="I141" s="128"/>
      <c r="J141" s="128"/>
      <c r="K141" s="129"/>
      <c r="L141" s="130"/>
      <c r="M141" s="131"/>
      <c r="N141" s="132"/>
    </row>
    <row r="142" ht="15.75" customHeight="1">
      <c r="A142" s="46" t="s">
        <v>333</v>
      </c>
      <c r="P142" s="66">
        <f>K140+K139</f>
        <v>1000000</v>
      </c>
    </row>
    <row r="143" ht="15.75" customHeight="1">
      <c r="A143" s="9"/>
      <c r="B143" s="123"/>
      <c r="C143" s="124"/>
      <c r="D143" s="124"/>
      <c r="E143" s="124"/>
      <c r="F143" s="125"/>
      <c r="G143" s="126"/>
      <c r="H143" s="127"/>
      <c r="I143" s="128"/>
      <c r="J143" s="128"/>
      <c r="K143" s="129"/>
      <c r="L143" s="130"/>
      <c r="M143" s="131"/>
      <c r="N143" s="132"/>
    </row>
    <row r="144" ht="15.75" customHeight="1">
      <c r="A144" s="10" t="s">
        <v>4</v>
      </c>
      <c r="B144" s="11" t="s">
        <v>5</v>
      </c>
      <c r="C144" s="49"/>
      <c r="D144" s="13" t="s">
        <v>7</v>
      </c>
      <c r="E144" s="14"/>
      <c r="F144" s="50"/>
      <c r="G144" s="50"/>
      <c r="H144" s="15" t="s">
        <v>10</v>
      </c>
      <c r="I144" s="16"/>
      <c r="J144" s="16"/>
      <c r="K144" s="14"/>
      <c r="L144" s="17" t="s">
        <v>334</v>
      </c>
      <c r="M144" s="16"/>
      <c r="N144" s="14"/>
    </row>
    <row r="145" ht="15.75" customHeight="1">
      <c r="A145" s="18"/>
      <c r="B145" s="18"/>
      <c r="C145" s="12" t="s">
        <v>6</v>
      </c>
      <c r="D145" s="10" t="s">
        <v>12</v>
      </c>
      <c r="E145" s="10" t="s">
        <v>13</v>
      </c>
      <c r="F145" s="10" t="s">
        <v>8</v>
      </c>
      <c r="G145" s="10" t="s">
        <v>9</v>
      </c>
      <c r="H145" s="10" t="s">
        <v>14</v>
      </c>
      <c r="I145" s="10" t="s">
        <v>15</v>
      </c>
      <c r="J145" s="10" t="s">
        <v>16</v>
      </c>
      <c r="K145" s="10" t="s">
        <v>17</v>
      </c>
      <c r="L145" s="10" t="s">
        <v>18</v>
      </c>
      <c r="M145" s="10" t="s">
        <v>19</v>
      </c>
      <c r="N145" s="10" t="s">
        <v>20</v>
      </c>
    </row>
    <row r="146" ht="27.75" customHeight="1">
      <c r="A146" s="20"/>
      <c r="B146" s="20"/>
      <c r="C146" s="20"/>
      <c r="D146" s="20"/>
      <c r="E146" s="20"/>
      <c r="F146" s="20"/>
      <c r="G146" s="20"/>
      <c r="H146" s="20"/>
      <c r="I146" s="20"/>
      <c r="J146" s="20"/>
      <c r="K146" s="20"/>
      <c r="L146" s="20"/>
      <c r="M146" s="20"/>
      <c r="N146" s="20"/>
    </row>
    <row r="147" ht="15.75" customHeight="1">
      <c r="A147" s="21" t="s">
        <v>21</v>
      </c>
      <c r="B147" s="21" t="s">
        <v>22</v>
      </c>
      <c r="C147" s="21" t="s">
        <v>23</v>
      </c>
      <c r="D147" s="21" t="s">
        <v>24</v>
      </c>
      <c r="E147" s="21" t="s">
        <v>25</v>
      </c>
      <c r="F147" s="21" t="s">
        <v>26</v>
      </c>
      <c r="G147" s="21" t="s">
        <v>27</v>
      </c>
      <c r="H147" s="21" t="s">
        <v>28</v>
      </c>
      <c r="I147" s="21" t="s">
        <v>29</v>
      </c>
      <c r="J147" s="21" t="s">
        <v>30</v>
      </c>
      <c r="K147" s="21" t="s">
        <v>31</v>
      </c>
      <c r="L147" s="21" t="s">
        <v>32</v>
      </c>
      <c r="M147" s="21" t="s">
        <v>33</v>
      </c>
      <c r="N147" s="21" t="s">
        <v>34</v>
      </c>
    </row>
    <row r="148" ht="15.75" customHeight="1">
      <c r="A148" s="116"/>
      <c r="B148" s="95" t="s">
        <v>335</v>
      </c>
      <c r="C148" s="96"/>
      <c r="D148" s="25"/>
      <c r="E148" s="26"/>
      <c r="F148" s="83"/>
      <c r="G148" s="105"/>
      <c r="H148" s="70"/>
      <c r="I148" s="84"/>
      <c r="J148" s="84"/>
      <c r="K148" s="31"/>
      <c r="L148" s="37"/>
      <c r="M148" s="37"/>
      <c r="N148" s="133"/>
    </row>
    <row r="149" ht="15.75" customHeight="1">
      <c r="A149" s="68" t="s">
        <v>336</v>
      </c>
      <c r="B149" s="63" t="s">
        <v>337</v>
      </c>
      <c r="C149" s="96" t="s">
        <v>123</v>
      </c>
      <c r="D149" s="25" t="s">
        <v>315</v>
      </c>
      <c r="E149" s="26" t="s">
        <v>40</v>
      </c>
      <c r="F149" s="134" t="s">
        <v>338</v>
      </c>
      <c r="G149" s="107" t="s">
        <v>278</v>
      </c>
      <c r="H149" s="70"/>
      <c r="I149" s="31">
        <v>4000000.0</v>
      </c>
      <c r="J149" s="84"/>
      <c r="K149" s="31">
        <v>4000000.0</v>
      </c>
      <c r="L149" s="37"/>
      <c r="M149" s="37"/>
      <c r="N149" s="133"/>
    </row>
    <row r="150" ht="15.75" customHeight="1">
      <c r="A150" s="68" t="s">
        <v>339</v>
      </c>
      <c r="B150" s="95" t="s">
        <v>340</v>
      </c>
      <c r="C150" s="117" t="s">
        <v>123</v>
      </c>
      <c r="D150" s="25" t="s">
        <v>315</v>
      </c>
      <c r="E150" s="26" t="s">
        <v>40</v>
      </c>
      <c r="F150" s="134" t="s">
        <v>341</v>
      </c>
      <c r="G150" s="107" t="s">
        <v>278</v>
      </c>
      <c r="H150" s="70"/>
      <c r="I150" s="31">
        <v>4000000.0</v>
      </c>
      <c r="J150" s="84"/>
      <c r="K150" s="31">
        <v>4000000.0</v>
      </c>
      <c r="L150" s="37"/>
      <c r="M150" s="37"/>
      <c r="N150" s="133"/>
    </row>
    <row r="151" ht="15.75" customHeight="1">
      <c r="A151" s="135"/>
      <c r="B151" s="95" t="s">
        <v>342</v>
      </c>
      <c r="C151" s="117"/>
      <c r="D151" s="25"/>
      <c r="E151" s="26"/>
      <c r="F151" s="82"/>
      <c r="G151" s="107"/>
      <c r="H151" s="70"/>
      <c r="I151" s="31"/>
      <c r="J151" s="84"/>
      <c r="K151" s="31"/>
      <c r="L151" s="37"/>
      <c r="M151" s="37"/>
      <c r="N151" s="133"/>
    </row>
    <row r="152" ht="15.75" customHeight="1">
      <c r="A152" s="68" t="s">
        <v>343</v>
      </c>
      <c r="B152" s="77" t="s">
        <v>344</v>
      </c>
      <c r="C152" s="117" t="s">
        <v>123</v>
      </c>
      <c r="D152" s="25" t="s">
        <v>315</v>
      </c>
      <c r="E152" s="26" t="s">
        <v>40</v>
      </c>
      <c r="F152" s="134"/>
      <c r="G152" s="107" t="s">
        <v>278</v>
      </c>
      <c r="H152" s="70"/>
      <c r="I152" s="31"/>
      <c r="J152" s="84"/>
      <c r="K152" s="31">
        <v>300000.0</v>
      </c>
      <c r="L152" s="37"/>
      <c r="M152" s="37"/>
      <c r="N152" s="133"/>
    </row>
    <row r="153" ht="15.75" customHeight="1">
      <c r="A153" s="68" t="s">
        <v>345</v>
      </c>
      <c r="B153" s="63" t="s">
        <v>346</v>
      </c>
      <c r="C153" s="117" t="s">
        <v>123</v>
      </c>
      <c r="D153" s="25" t="s">
        <v>315</v>
      </c>
      <c r="E153" s="26" t="s">
        <v>40</v>
      </c>
      <c r="F153" s="87"/>
      <c r="G153" s="107" t="s">
        <v>278</v>
      </c>
      <c r="H153" s="70"/>
      <c r="I153" s="31"/>
      <c r="J153" s="84"/>
      <c r="K153" s="31">
        <v>600000.0</v>
      </c>
      <c r="L153" s="37"/>
      <c r="M153" s="37"/>
      <c r="N153" s="133"/>
    </row>
    <row r="154" ht="23.25" customHeight="1">
      <c r="A154" s="68" t="s">
        <v>347</v>
      </c>
      <c r="B154" s="63" t="s">
        <v>348</v>
      </c>
      <c r="C154" s="117" t="s">
        <v>123</v>
      </c>
      <c r="D154" s="25" t="s">
        <v>315</v>
      </c>
      <c r="E154" s="26" t="s">
        <v>40</v>
      </c>
      <c r="F154" s="75"/>
      <c r="G154" s="107" t="s">
        <v>278</v>
      </c>
      <c r="H154" s="70"/>
      <c r="I154" s="31"/>
      <c r="J154" s="84"/>
      <c r="K154" s="31">
        <v>223914.27</v>
      </c>
      <c r="L154" s="37"/>
      <c r="M154" s="37"/>
      <c r="N154" s="133"/>
      <c r="P154" s="66">
        <f>K154+K153+K152+K150+K149</f>
        <v>9123914.27</v>
      </c>
    </row>
    <row r="155" ht="15.75" customHeight="1">
      <c r="A155" s="136"/>
      <c r="B155" s="136"/>
      <c r="C155" s="136"/>
      <c r="D155" s="136"/>
      <c r="E155" s="136"/>
      <c r="F155" s="136"/>
      <c r="G155" s="136"/>
      <c r="H155" s="137" t="s">
        <v>349</v>
      </c>
      <c r="I155" s="138"/>
      <c r="J155" s="139"/>
      <c r="K155" s="140">
        <f>K154+K153+K152+K150+K149+K140+K139+K132+K131+K129+K128+K127+K126+K125+K124+K123+K122+K121+K119</f>
        <v>51922709</v>
      </c>
      <c r="L155" s="136"/>
      <c r="M155" s="136"/>
      <c r="N155" s="136"/>
    </row>
    <row r="156" ht="15.75" customHeight="1">
      <c r="A156" s="141"/>
      <c r="B156" s="141"/>
      <c r="C156" s="141"/>
      <c r="D156" s="141"/>
      <c r="E156" s="141"/>
      <c r="F156" s="141"/>
      <c r="G156" s="141"/>
      <c r="H156" s="142"/>
      <c r="I156" s="142"/>
      <c r="J156" s="142"/>
      <c r="K156" s="143"/>
      <c r="L156" s="141"/>
      <c r="M156" s="141"/>
      <c r="N156" s="141"/>
    </row>
    <row r="157" ht="15.75" customHeight="1">
      <c r="A157" s="46" t="s">
        <v>350</v>
      </c>
    </row>
    <row r="158" ht="15.75" customHeight="1">
      <c r="A158" s="46"/>
      <c r="B158" s="46"/>
      <c r="C158" s="46"/>
      <c r="D158" s="46"/>
      <c r="E158" s="46"/>
      <c r="F158" s="46"/>
      <c r="G158" s="46"/>
      <c r="H158" s="46"/>
      <c r="I158" s="46"/>
      <c r="J158" s="46"/>
      <c r="K158" s="46"/>
      <c r="L158" s="46"/>
      <c r="M158" s="46"/>
      <c r="N158" s="46"/>
    </row>
    <row r="159" ht="15.75" customHeight="1">
      <c r="A159" s="128"/>
      <c r="B159" s="128"/>
      <c r="C159" s="128"/>
      <c r="D159" s="128"/>
      <c r="E159" s="128"/>
      <c r="F159" s="128"/>
      <c r="G159" s="128"/>
      <c r="H159" s="144"/>
      <c r="I159" s="144"/>
      <c r="J159" s="144"/>
      <c r="K159" s="145"/>
      <c r="L159" s="128"/>
      <c r="M159" s="128"/>
      <c r="N159" s="128"/>
    </row>
    <row r="160" ht="15.75" customHeight="1">
      <c r="A160" s="10" t="s">
        <v>4</v>
      </c>
      <c r="B160" s="11" t="s">
        <v>5</v>
      </c>
      <c r="C160" s="49"/>
      <c r="D160" s="13" t="s">
        <v>7</v>
      </c>
      <c r="E160" s="14"/>
      <c r="F160" s="50"/>
      <c r="G160" s="50"/>
      <c r="H160" s="15" t="s">
        <v>10</v>
      </c>
      <c r="I160" s="16"/>
      <c r="J160" s="16"/>
      <c r="K160" s="14"/>
      <c r="L160" s="13" t="s">
        <v>351</v>
      </c>
      <c r="M160" s="16"/>
      <c r="N160" s="14"/>
    </row>
    <row r="161" ht="15.75" customHeight="1">
      <c r="A161" s="18"/>
      <c r="B161" s="18"/>
      <c r="C161" s="12" t="s">
        <v>6</v>
      </c>
      <c r="D161" s="10" t="s">
        <v>12</v>
      </c>
      <c r="E161" s="10" t="s">
        <v>13</v>
      </c>
      <c r="F161" s="10" t="s">
        <v>8</v>
      </c>
      <c r="G161" s="10" t="s">
        <v>9</v>
      </c>
      <c r="H161" s="10" t="s">
        <v>14</v>
      </c>
      <c r="I161" s="10" t="s">
        <v>15</v>
      </c>
      <c r="J161" s="10" t="s">
        <v>16</v>
      </c>
      <c r="K161" s="10" t="s">
        <v>17</v>
      </c>
      <c r="L161" s="10" t="s">
        <v>18</v>
      </c>
      <c r="M161" s="10" t="s">
        <v>19</v>
      </c>
      <c r="N161" s="10" t="s">
        <v>20</v>
      </c>
    </row>
    <row r="162" ht="24.75" customHeight="1">
      <c r="A162" s="20"/>
      <c r="B162" s="20"/>
      <c r="C162" s="20"/>
      <c r="D162" s="20"/>
      <c r="E162" s="20"/>
      <c r="F162" s="20"/>
      <c r="G162" s="20"/>
      <c r="H162" s="20"/>
      <c r="I162" s="20"/>
      <c r="J162" s="20"/>
      <c r="K162" s="20"/>
      <c r="L162" s="20"/>
      <c r="M162" s="20"/>
      <c r="N162" s="20"/>
    </row>
    <row r="163" ht="15.75" customHeight="1">
      <c r="A163" s="21" t="s">
        <v>21</v>
      </c>
      <c r="B163" s="21" t="s">
        <v>22</v>
      </c>
      <c r="C163" s="21" t="s">
        <v>23</v>
      </c>
      <c r="D163" s="21" t="s">
        <v>24</v>
      </c>
      <c r="E163" s="21" t="s">
        <v>25</v>
      </c>
      <c r="F163" s="21" t="s">
        <v>26</v>
      </c>
      <c r="G163" s="21" t="s">
        <v>27</v>
      </c>
      <c r="H163" s="21" t="s">
        <v>28</v>
      </c>
      <c r="I163" s="21" t="s">
        <v>29</v>
      </c>
      <c r="J163" s="21" t="s">
        <v>30</v>
      </c>
      <c r="K163" s="21" t="s">
        <v>31</v>
      </c>
      <c r="L163" s="21" t="s">
        <v>32</v>
      </c>
      <c r="M163" s="21" t="s">
        <v>33</v>
      </c>
      <c r="N163" s="21" t="s">
        <v>34</v>
      </c>
    </row>
    <row r="164" ht="15.75" customHeight="1">
      <c r="A164" s="146" t="s">
        <v>352</v>
      </c>
      <c r="B164" s="48"/>
      <c r="C164" s="48"/>
      <c r="D164" s="48"/>
      <c r="E164" s="48"/>
      <c r="F164" s="48"/>
      <c r="G164" s="48"/>
      <c r="H164" s="48"/>
      <c r="I164" s="48"/>
      <c r="J164" s="48"/>
      <c r="K164" s="48"/>
      <c r="L164" s="48"/>
      <c r="M164" s="48"/>
      <c r="N164" s="147"/>
    </row>
    <row r="165" ht="15.75" customHeight="1">
      <c r="A165" s="21" t="s">
        <v>353</v>
      </c>
      <c r="B165" s="63" t="s">
        <v>354</v>
      </c>
      <c r="C165" s="52" t="s">
        <v>355</v>
      </c>
      <c r="D165" s="25" t="s">
        <v>39</v>
      </c>
      <c r="E165" s="26" t="s">
        <v>40</v>
      </c>
      <c r="F165" s="51" t="s">
        <v>356</v>
      </c>
      <c r="G165" s="26" t="s">
        <v>135</v>
      </c>
      <c r="H165" s="70"/>
      <c r="I165" s="31">
        <v>3.509993142E7</v>
      </c>
      <c r="J165" s="51"/>
      <c r="K165" s="31">
        <f t="shared" ref="K165:K174" si="7">SUM(I165:J165)</f>
        <v>35099931.42</v>
      </c>
      <c r="L165" s="33"/>
      <c r="M165" s="33"/>
      <c r="N165" s="34"/>
    </row>
    <row r="166" ht="15.75" customHeight="1">
      <c r="A166" s="21" t="s">
        <v>357</v>
      </c>
      <c r="B166" s="63" t="s">
        <v>358</v>
      </c>
      <c r="C166" s="52" t="s">
        <v>355</v>
      </c>
      <c r="D166" s="25" t="s">
        <v>39</v>
      </c>
      <c r="E166" s="26" t="s">
        <v>40</v>
      </c>
      <c r="F166" s="51" t="s">
        <v>356</v>
      </c>
      <c r="G166" s="26" t="s">
        <v>135</v>
      </c>
      <c r="H166" s="70"/>
      <c r="I166" s="31">
        <v>4.498E7</v>
      </c>
      <c r="J166" s="51"/>
      <c r="K166" s="31">
        <f t="shared" si="7"/>
        <v>44980000</v>
      </c>
      <c r="L166" s="33"/>
      <c r="M166" s="33"/>
      <c r="N166" s="34"/>
    </row>
    <row r="167" ht="15.75" customHeight="1">
      <c r="A167" s="21" t="s">
        <v>359</v>
      </c>
      <c r="B167" s="63" t="s">
        <v>360</v>
      </c>
      <c r="C167" s="52" t="s">
        <v>355</v>
      </c>
      <c r="D167" s="25" t="s">
        <v>39</v>
      </c>
      <c r="E167" s="26" t="s">
        <v>40</v>
      </c>
      <c r="F167" s="51" t="s">
        <v>356</v>
      </c>
      <c r="G167" s="26" t="s">
        <v>135</v>
      </c>
      <c r="H167" s="70"/>
      <c r="I167" s="31">
        <v>5000000.0</v>
      </c>
      <c r="J167" s="51"/>
      <c r="K167" s="31">
        <f t="shared" si="7"/>
        <v>5000000</v>
      </c>
      <c r="L167" s="33"/>
      <c r="M167" s="33"/>
      <c r="N167" s="34"/>
    </row>
    <row r="168" ht="15.75" customHeight="1">
      <c r="A168" s="21" t="s">
        <v>361</v>
      </c>
      <c r="B168" s="63" t="s">
        <v>362</v>
      </c>
      <c r="C168" s="52" t="s">
        <v>355</v>
      </c>
      <c r="D168" s="25" t="s">
        <v>39</v>
      </c>
      <c r="E168" s="26" t="s">
        <v>40</v>
      </c>
      <c r="F168" s="51" t="s">
        <v>356</v>
      </c>
      <c r="G168" s="26" t="s">
        <v>135</v>
      </c>
      <c r="H168" s="70"/>
      <c r="I168" s="31">
        <v>1500000.0</v>
      </c>
      <c r="J168" s="51"/>
      <c r="K168" s="31">
        <f t="shared" si="7"/>
        <v>1500000</v>
      </c>
      <c r="L168" s="33"/>
      <c r="M168" s="33"/>
      <c r="N168" s="34"/>
    </row>
    <row r="169" ht="15.75" customHeight="1">
      <c r="A169" s="21" t="s">
        <v>363</v>
      </c>
      <c r="B169" s="51" t="s">
        <v>364</v>
      </c>
      <c r="C169" s="52" t="s">
        <v>112</v>
      </c>
      <c r="D169" s="52" t="s">
        <v>39</v>
      </c>
      <c r="E169" s="52" t="s">
        <v>40</v>
      </c>
      <c r="F169" s="51" t="s">
        <v>365</v>
      </c>
      <c r="G169" s="52" t="s">
        <v>135</v>
      </c>
      <c r="H169" s="70"/>
      <c r="I169" s="31"/>
      <c r="J169" s="31">
        <v>1.0E7</v>
      </c>
      <c r="K169" s="31">
        <f t="shared" si="7"/>
        <v>10000000</v>
      </c>
      <c r="L169" s="33"/>
      <c r="M169" s="33"/>
      <c r="N169" s="34"/>
    </row>
    <row r="170" ht="15.75" customHeight="1">
      <c r="A170" s="21" t="s">
        <v>366</v>
      </c>
      <c r="B170" s="63" t="s">
        <v>367</v>
      </c>
      <c r="C170" s="52" t="s">
        <v>112</v>
      </c>
      <c r="D170" s="25" t="s">
        <v>39</v>
      </c>
      <c r="E170" s="26" t="s">
        <v>40</v>
      </c>
      <c r="F170" s="51" t="s">
        <v>368</v>
      </c>
      <c r="G170" s="26" t="s">
        <v>135</v>
      </c>
      <c r="H170" s="70"/>
      <c r="I170" s="148"/>
      <c r="J170" s="148">
        <v>2200000.0</v>
      </c>
      <c r="K170" s="31">
        <f t="shared" si="7"/>
        <v>2200000</v>
      </c>
      <c r="L170" s="33"/>
      <c r="M170" s="33"/>
      <c r="N170" s="34"/>
    </row>
    <row r="171" ht="15.75" customHeight="1">
      <c r="A171" s="21" t="s">
        <v>369</v>
      </c>
      <c r="B171" s="63" t="s">
        <v>370</v>
      </c>
      <c r="C171" s="52" t="s">
        <v>112</v>
      </c>
      <c r="D171" s="25" t="s">
        <v>39</v>
      </c>
      <c r="E171" s="26" t="s">
        <v>40</v>
      </c>
      <c r="F171" s="51" t="s">
        <v>371</v>
      </c>
      <c r="G171" s="26" t="s">
        <v>135</v>
      </c>
      <c r="H171" s="70"/>
      <c r="I171" s="148"/>
      <c r="J171" s="148">
        <v>850000.0</v>
      </c>
      <c r="K171" s="31">
        <f t="shared" si="7"/>
        <v>850000</v>
      </c>
      <c r="L171" s="80"/>
      <c r="M171" s="33"/>
      <c r="N171" s="34"/>
    </row>
    <row r="172" ht="15.75" customHeight="1">
      <c r="A172" s="21" t="s">
        <v>372</v>
      </c>
      <c r="B172" s="63" t="s">
        <v>373</v>
      </c>
      <c r="C172" s="52" t="s">
        <v>138</v>
      </c>
      <c r="D172" s="25" t="s">
        <v>39</v>
      </c>
      <c r="E172" s="26" t="s">
        <v>40</v>
      </c>
      <c r="F172" s="51" t="s">
        <v>374</v>
      </c>
      <c r="G172" s="26" t="s">
        <v>135</v>
      </c>
      <c r="H172" s="70"/>
      <c r="I172" s="148"/>
      <c r="J172" s="148">
        <v>1600000.0</v>
      </c>
      <c r="K172" s="31">
        <f t="shared" si="7"/>
        <v>1600000</v>
      </c>
      <c r="L172" s="33"/>
      <c r="M172" s="33"/>
      <c r="N172" s="34"/>
    </row>
    <row r="173" ht="15.75" customHeight="1">
      <c r="A173" s="21" t="s">
        <v>375</v>
      </c>
      <c r="B173" s="63" t="s">
        <v>376</v>
      </c>
      <c r="C173" s="52" t="s">
        <v>377</v>
      </c>
      <c r="D173" s="25" t="s">
        <v>39</v>
      </c>
      <c r="E173" s="26" t="s">
        <v>40</v>
      </c>
      <c r="F173" s="51" t="s">
        <v>378</v>
      </c>
      <c r="G173" s="26" t="s">
        <v>135</v>
      </c>
      <c r="H173" s="70"/>
      <c r="I173" s="79"/>
      <c r="J173" s="31">
        <v>3200000.0</v>
      </c>
      <c r="K173" s="31">
        <f t="shared" si="7"/>
        <v>3200000</v>
      </c>
      <c r="L173" s="80"/>
      <c r="M173" s="33"/>
      <c r="N173" s="34"/>
    </row>
    <row r="174" ht="15.75" customHeight="1">
      <c r="A174" s="21" t="s">
        <v>379</v>
      </c>
      <c r="B174" s="51" t="s">
        <v>380</v>
      </c>
      <c r="C174" s="52" t="s">
        <v>138</v>
      </c>
      <c r="D174" s="52" t="s">
        <v>39</v>
      </c>
      <c r="E174" s="52" t="s">
        <v>40</v>
      </c>
      <c r="F174" s="51" t="s">
        <v>381</v>
      </c>
      <c r="G174" s="52" t="s">
        <v>135</v>
      </c>
      <c r="H174" s="70"/>
      <c r="I174" s="51"/>
      <c r="J174" s="31">
        <v>1.0E7</v>
      </c>
      <c r="K174" s="31">
        <f t="shared" si="7"/>
        <v>10000000</v>
      </c>
      <c r="L174" s="33"/>
      <c r="M174" s="33"/>
      <c r="N174" s="34"/>
      <c r="P174" s="66">
        <f>K174+K173+K172+K171+K170+K169+K168+K167+K166+K165</f>
        <v>114429931.4</v>
      </c>
    </row>
    <row r="175" ht="15.75" customHeight="1">
      <c r="A175" s="46"/>
      <c r="B175" s="123"/>
      <c r="C175" s="124"/>
      <c r="D175" s="124"/>
      <c r="E175" s="124"/>
      <c r="F175" s="123"/>
      <c r="G175" s="124"/>
      <c r="H175" s="127"/>
      <c r="I175" s="123"/>
      <c r="J175" s="123"/>
      <c r="K175" s="129"/>
      <c r="L175" s="149"/>
      <c r="M175" s="149"/>
      <c r="N175" s="150"/>
    </row>
    <row r="176" ht="15.75" customHeight="1">
      <c r="A176" s="46" t="s">
        <v>382</v>
      </c>
    </row>
    <row r="177" ht="15.75" customHeight="1">
      <c r="A177" s="46"/>
      <c r="B177" s="123"/>
      <c r="C177" s="124"/>
      <c r="D177" s="124"/>
      <c r="E177" s="124"/>
      <c r="F177" s="123"/>
      <c r="G177" s="124"/>
      <c r="H177" s="127"/>
      <c r="I177" s="123"/>
      <c r="J177" s="123"/>
      <c r="K177" s="129"/>
      <c r="L177" s="149"/>
      <c r="M177" s="149"/>
      <c r="N177" s="150"/>
    </row>
    <row r="178" ht="15.75" customHeight="1">
      <c r="A178" s="10" t="s">
        <v>4</v>
      </c>
      <c r="B178" s="11" t="s">
        <v>5</v>
      </c>
      <c r="C178" s="49"/>
      <c r="D178" s="13" t="s">
        <v>7</v>
      </c>
      <c r="E178" s="14"/>
      <c r="F178" s="50"/>
      <c r="G178" s="50"/>
      <c r="H178" s="15" t="s">
        <v>10</v>
      </c>
      <c r="I178" s="16"/>
      <c r="J178" s="16"/>
      <c r="K178" s="14"/>
      <c r="L178" s="17" t="s">
        <v>383</v>
      </c>
      <c r="M178" s="16"/>
      <c r="N178" s="14"/>
    </row>
    <row r="179" ht="15.75" customHeight="1">
      <c r="A179" s="18"/>
      <c r="B179" s="18"/>
      <c r="C179" s="12" t="s">
        <v>6</v>
      </c>
      <c r="D179" s="10" t="s">
        <v>12</v>
      </c>
      <c r="E179" s="10" t="s">
        <v>13</v>
      </c>
      <c r="F179" s="10" t="s">
        <v>8</v>
      </c>
      <c r="G179" s="10" t="s">
        <v>9</v>
      </c>
      <c r="H179" s="10" t="s">
        <v>14</v>
      </c>
      <c r="I179" s="10" t="s">
        <v>15</v>
      </c>
      <c r="J179" s="10" t="s">
        <v>16</v>
      </c>
      <c r="K179" s="10" t="s">
        <v>17</v>
      </c>
      <c r="L179" s="10" t="s">
        <v>18</v>
      </c>
      <c r="M179" s="10" t="s">
        <v>19</v>
      </c>
      <c r="N179" s="10" t="s">
        <v>20</v>
      </c>
    </row>
    <row r="180" ht="24.0" customHeight="1">
      <c r="A180" s="20"/>
      <c r="B180" s="20"/>
      <c r="C180" s="20"/>
      <c r="D180" s="20"/>
      <c r="E180" s="20"/>
      <c r="F180" s="20"/>
      <c r="G180" s="20"/>
      <c r="H180" s="20"/>
      <c r="I180" s="20"/>
      <c r="J180" s="20"/>
      <c r="K180" s="20"/>
      <c r="L180" s="20"/>
      <c r="M180" s="20"/>
      <c r="N180" s="20"/>
    </row>
    <row r="181" ht="15.75" customHeight="1">
      <c r="A181" s="21" t="s">
        <v>21</v>
      </c>
      <c r="B181" s="21" t="s">
        <v>22</v>
      </c>
      <c r="C181" s="21" t="s">
        <v>23</v>
      </c>
      <c r="D181" s="21" t="s">
        <v>24</v>
      </c>
      <c r="E181" s="21" t="s">
        <v>25</v>
      </c>
      <c r="F181" s="21" t="s">
        <v>26</v>
      </c>
      <c r="G181" s="21" t="s">
        <v>27</v>
      </c>
      <c r="H181" s="21" t="s">
        <v>28</v>
      </c>
      <c r="I181" s="21" t="s">
        <v>29</v>
      </c>
      <c r="J181" s="21" t="s">
        <v>30</v>
      </c>
      <c r="K181" s="21" t="s">
        <v>31</v>
      </c>
      <c r="L181" s="21" t="s">
        <v>32</v>
      </c>
      <c r="M181" s="21" t="s">
        <v>33</v>
      </c>
      <c r="N181" s="21" t="s">
        <v>34</v>
      </c>
    </row>
    <row r="182" ht="15.75" customHeight="1">
      <c r="A182" s="21" t="s">
        <v>384</v>
      </c>
      <c r="B182" s="151" t="s">
        <v>385</v>
      </c>
      <c r="C182" s="152" t="s">
        <v>386</v>
      </c>
      <c r="D182" s="52" t="s">
        <v>39</v>
      </c>
      <c r="E182" s="52" t="s">
        <v>40</v>
      </c>
      <c r="F182" s="151" t="s">
        <v>387</v>
      </c>
      <c r="G182" s="52" t="s">
        <v>135</v>
      </c>
      <c r="H182" s="23"/>
      <c r="I182" s="23"/>
      <c r="J182" s="153">
        <v>1500000.0</v>
      </c>
      <c r="K182" s="31">
        <f t="shared" ref="K182:K185" si="8">SUM(I182:J182)</f>
        <v>1500000</v>
      </c>
      <c r="L182" s="23"/>
      <c r="M182" s="23"/>
      <c r="N182" s="23"/>
    </row>
    <row r="183" ht="15.75" customHeight="1">
      <c r="A183" s="21" t="s">
        <v>388</v>
      </c>
      <c r="B183" s="151" t="s">
        <v>389</v>
      </c>
      <c r="C183" s="152" t="s">
        <v>386</v>
      </c>
      <c r="D183" s="52" t="s">
        <v>39</v>
      </c>
      <c r="E183" s="52" t="s">
        <v>40</v>
      </c>
      <c r="F183" s="151" t="s">
        <v>390</v>
      </c>
      <c r="G183" s="52" t="s">
        <v>135</v>
      </c>
      <c r="H183" s="23"/>
      <c r="I183" s="23"/>
      <c r="J183" s="153">
        <v>3500000.0</v>
      </c>
      <c r="K183" s="31">
        <f t="shared" si="8"/>
        <v>3500000</v>
      </c>
      <c r="L183" s="23"/>
      <c r="M183" s="23"/>
      <c r="N183" s="23"/>
    </row>
    <row r="184" ht="15.75" customHeight="1">
      <c r="A184" s="21" t="s">
        <v>391</v>
      </c>
      <c r="B184" s="151" t="s">
        <v>392</v>
      </c>
      <c r="C184" s="152" t="s">
        <v>393</v>
      </c>
      <c r="D184" s="52" t="s">
        <v>39</v>
      </c>
      <c r="E184" s="52" t="s">
        <v>40</v>
      </c>
      <c r="F184" s="151" t="s">
        <v>394</v>
      </c>
      <c r="G184" s="52" t="s">
        <v>135</v>
      </c>
      <c r="H184" s="23"/>
      <c r="I184" s="23"/>
      <c r="J184" s="153">
        <v>1.0E7</v>
      </c>
      <c r="K184" s="31">
        <f t="shared" si="8"/>
        <v>10000000</v>
      </c>
      <c r="L184" s="23"/>
      <c r="M184" s="23"/>
      <c r="N184" s="23"/>
    </row>
    <row r="185" ht="15.75" customHeight="1">
      <c r="A185" s="21" t="s">
        <v>395</v>
      </c>
      <c r="B185" s="151" t="s">
        <v>396</v>
      </c>
      <c r="C185" s="152" t="s">
        <v>393</v>
      </c>
      <c r="D185" s="52" t="s">
        <v>39</v>
      </c>
      <c r="E185" s="52" t="s">
        <v>40</v>
      </c>
      <c r="F185" s="151" t="s">
        <v>397</v>
      </c>
      <c r="G185" s="52" t="s">
        <v>135</v>
      </c>
      <c r="H185" s="23"/>
      <c r="I185" s="23"/>
      <c r="J185" s="153">
        <v>1.0E7</v>
      </c>
      <c r="K185" s="31">
        <f t="shared" si="8"/>
        <v>10000000</v>
      </c>
      <c r="L185" s="23"/>
      <c r="M185" s="23"/>
      <c r="N185" s="23"/>
      <c r="P185" s="66">
        <f>K185+K184+K183+K182</f>
        <v>25000000</v>
      </c>
    </row>
    <row r="186" ht="15.75" customHeight="1">
      <c r="A186" s="146" t="s">
        <v>398</v>
      </c>
      <c r="B186" s="48"/>
      <c r="C186" s="48"/>
      <c r="D186" s="48"/>
      <c r="E186" s="48"/>
      <c r="F186" s="48"/>
      <c r="G186" s="48"/>
      <c r="H186" s="48"/>
      <c r="I186" s="48"/>
      <c r="J186" s="48"/>
      <c r="K186" s="48"/>
      <c r="L186" s="48"/>
      <c r="M186" s="48"/>
      <c r="N186" s="147"/>
    </row>
    <row r="187" ht="15.75" customHeight="1">
      <c r="A187" s="65" t="s">
        <v>399</v>
      </c>
      <c r="B187" s="63" t="s">
        <v>400</v>
      </c>
      <c r="C187" s="152" t="s">
        <v>401</v>
      </c>
      <c r="D187" s="25" t="s">
        <v>315</v>
      </c>
      <c r="E187" s="26" t="s">
        <v>40</v>
      </c>
      <c r="F187" s="51" t="s">
        <v>402</v>
      </c>
      <c r="G187" s="26" t="s">
        <v>135</v>
      </c>
      <c r="H187" s="70"/>
      <c r="I187" s="79"/>
      <c r="J187" s="31">
        <v>325000.0</v>
      </c>
      <c r="K187" s="31">
        <f t="shared" ref="K187:K189" si="9">SUM(I187:J187)</f>
        <v>325000</v>
      </c>
      <c r="L187" s="37"/>
      <c r="M187" s="37"/>
      <c r="N187" s="133"/>
    </row>
    <row r="188" ht="15.75" customHeight="1">
      <c r="A188" s="65" t="s">
        <v>403</v>
      </c>
      <c r="B188" s="63" t="s">
        <v>404</v>
      </c>
      <c r="C188" s="152" t="s">
        <v>401</v>
      </c>
      <c r="D188" s="25" t="s">
        <v>315</v>
      </c>
      <c r="E188" s="26" t="s">
        <v>40</v>
      </c>
      <c r="F188" s="51" t="s">
        <v>405</v>
      </c>
      <c r="G188" s="26" t="s">
        <v>135</v>
      </c>
      <c r="H188" s="70"/>
      <c r="I188" s="79"/>
      <c r="J188" s="31">
        <v>298804.98</v>
      </c>
      <c r="K188" s="31">
        <f t="shared" si="9"/>
        <v>298804.98</v>
      </c>
      <c r="L188" s="37"/>
      <c r="M188" s="37"/>
      <c r="N188" s="133"/>
    </row>
    <row r="189" ht="15.75" customHeight="1">
      <c r="A189" s="65" t="s">
        <v>406</v>
      </c>
      <c r="B189" s="63" t="s">
        <v>407</v>
      </c>
      <c r="C189" s="152" t="s">
        <v>408</v>
      </c>
      <c r="D189" s="25" t="s">
        <v>315</v>
      </c>
      <c r="E189" s="26" t="s">
        <v>40</v>
      </c>
      <c r="F189" s="51" t="s">
        <v>409</v>
      </c>
      <c r="G189" s="26" t="s">
        <v>135</v>
      </c>
      <c r="H189" s="70"/>
      <c r="I189" s="79"/>
      <c r="J189" s="31">
        <v>2300000.0</v>
      </c>
      <c r="K189" s="31">
        <f t="shared" si="9"/>
        <v>2300000</v>
      </c>
      <c r="L189" s="37"/>
      <c r="M189" s="37"/>
      <c r="N189" s="133"/>
      <c r="P189" s="66">
        <f>K189+K188+K187</f>
        <v>2923804.98</v>
      </c>
    </row>
    <row r="190" ht="15.75" customHeight="1">
      <c r="A190" s="27"/>
      <c r="B190" s="27"/>
      <c r="C190" s="27"/>
      <c r="D190" s="27"/>
      <c r="E190" s="27"/>
      <c r="F190" s="27"/>
      <c r="G190" s="27"/>
      <c r="H190" s="85" t="s">
        <v>410</v>
      </c>
      <c r="I190" s="16"/>
      <c r="J190" s="14"/>
      <c r="K190" s="86">
        <f>K189+K188+K187+K185+K184+K183+K182+K174+K173+K172+K171+K170+K169+K168+K167+K166+K165+K55+K54+K53</f>
        <v>162853736.4</v>
      </c>
      <c r="L190" s="27"/>
      <c r="M190" s="27"/>
      <c r="N190" s="27"/>
    </row>
    <row r="191" ht="15.75" customHeight="1">
      <c r="A191" s="95"/>
      <c r="B191" s="95"/>
      <c r="C191" s="52"/>
      <c r="D191" s="25"/>
      <c r="E191" s="26"/>
      <c r="F191" s="154" t="s">
        <v>411</v>
      </c>
      <c r="G191" s="14"/>
      <c r="H191" s="155">
        <f t="shared" ref="H191:I191" si="10">H51</f>
        <v>362000015.5</v>
      </c>
      <c r="I191" s="155">
        <f t="shared" si="10"/>
        <v>648254166.5</v>
      </c>
      <c r="J191" s="155">
        <f>J11</f>
        <v>28200000</v>
      </c>
      <c r="K191" s="156">
        <f>K50+K49+K48+K47+K46+K45+K44+K43+K42+K41+K40+K39+K31+K30+K29+K28+K27+K26+K25+K24+K23+K22+K21+K20+K19+K18+K17+K13+K12+K11</f>
        <v>1038454182</v>
      </c>
      <c r="L191" s="116"/>
      <c r="M191" s="116"/>
      <c r="N191" s="116"/>
    </row>
    <row r="192" ht="15.75" customHeight="1">
      <c r="A192" s="157"/>
      <c r="B192" s="158"/>
      <c r="C192" s="158"/>
      <c r="D192" s="158"/>
      <c r="E192" s="158"/>
      <c r="F192" s="158"/>
      <c r="G192" s="158"/>
      <c r="H192" s="158"/>
      <c r="I192" s="158"/>
      <c r="J192" s="158"/>
      <c r="K192" s="158"/>
      <c r="L192" s="158"/>
      <c r="M192" s="158"/>
      <c r="N192" s="158"/>
    </row>
    <row r="193" ht="15.75" customHeight="1">
      <c r="A193" s="159" t="s">
        <v>412</v>
      </c>
      <c r="C193" s="159"/>
      <c r="D193" s="160" t="s">
        <v>413</v>
      </c>
      <c r="E193" s="159"/>
      <c r="F193" s="159"/>
      <c r="G193" s="159"/>
      <c r="H193" s="161"/>
      <c r="I193" s="159" t="s">
        <v>414</v>
      </c>
      <c r="J193" s="159"/>
      <c r="K193" s="162"/>
      <c r="L193" s="9"/>
      <c r="M193" s="9"/>
      <c r="N193" s="9"/>
    </row>
    <row r="194" ht="15.75" customHeight="1">
      <c r="A194" s="159"/>
      <c r="B194" s="163"/>
      <c r="C194" s="46"/>
      <c r="D194" s="46"/>
      <c r="E194" s="46"/>
      <c r="F194" s="159"/>
      <c r="G194" s="159"/>
      <c r="H194" s="46"/>
      <c r="I194" s="46"/>
      <c r="J194" s="159"/>
      <c r="K194" s="162"/>
      <c r="L194" s="9"/>
      <c r="M194" s="9"/>
      <c r="N194" s="9"/>
    </row>
    <row r="195" ht="15.75" customHeight="1">
      <c r="A195" s="159"/>
      <c r="B195" s="159"/>
      <c r="C195" s="159"/>
      <c r="D195" s="159"/>
      <c r="E195" s="159"/>
      <c r="F195" s="159"/>
      <c r="G195" s="159"/>
      <c r="H195" s="159"/>
      <c r="I195" s="159"/>
      <c r="J195" s="159"/>
      <c r="K195" s="162"/>
      <c r="L195" s="9"/>
      <c r="M195" s="9"/>
      <c r="N195" s="9"/>
    </row>
    <row r="196" ht="15.75" customHeight="1">
      <c r="A196" s="2" t="s">
        <v>415</v>
      </c>
      <c r="C196" s="164"/>
      <c r="D196" s="2" t="s">
        <v>416</v>
      </c>
      <c r="G196" s="164"/>
      <c r="H196" s="164"/>
      <c r="I196" s="2" t="s">
        <v>417</v>
      </c>
      <c r="L196" s="9"/>
      <c r="M196" s="9"/>
      <c r="N196" s="9"/>
    </row>
    <row r="197" ht="15.75" customHeight="1">
      <c r="A197" s="150" t="s">
        <v>418</v>
      </c>
      <c r="C197" s="159"/>
      <c r="D197" s="150" t="s">
        <v>419</v>
      </c>
      <c r="G197" s="159"/>
      <c r="H197" s="159"/>
      <c r="I197" s="150" t="s">
        <v>420</v>
      </c>
      <c r="L197" s="9"/>
      <c r="M197" s="165"/>
      <c r="N197" s="9"/>
    </row>
    <row r="198" ht="15.75" customHeight="1">
      <c r="A198" s="9" t="s">
        <v>421</v>
      </c>
      <c r="B198" s="9"/>
      <c r="C198" s="9"/>
      <c r="D198" s="9" t="s">
        <v>421</v>
      </c>
      <c r="E198" s="9"/>
      <c r="F198" s="9"/>
      <c r="G198" s="9"/>
      <c r="H198" s="9"/>
      <c r="I198" s="9" t="s">
        <v>421</v>
      </c>
      <c r="J198" s="9"/>
      <c r="K198" s="9"/>
      <c r="L198" s="9"/>
      <c r="M198" s="9"/>
      <c r="N198" s="9"/>
    </row>
    <row r="199" ht="15.75" customHeight="1">
      <c r="A199" s="9"/>
      <c r="B199" s="9"/>
      <c r="C199" s="9"/>
      <c r="D199" s="9"/>
      <c r="E199" s="9"/>
      <c r="F199" s="9"/>
      <c r="G199" s="9"/>
      <c r="H199" s="9"/>
      <c r="I199" s="9"/>
      <c r="J199" s="9"/>
      <c r="K199" s="9"/>
      <c r="L199" s="9"/>
      <c r="M199" s="9"/>
      <c r="N199" s="9"/>
    </row>
    <row r="200" ht="15.75" customHeight="1">
      <c r="A200" s="161"/>
      <c r="B200" s="161"/>
      <c r="C200" s="161"/>
      <c r="D200" s="161"/>
      <c r="E200" s="161"/>
      <c r="F200" s="161"/>
      <c r="G200" s="161"/>
      <c r="H200" s="161"/>
      <c r="I200" s="161"/>
      <c r="J200" s="161"/>
      <c r="K200" s="161"/>
      <c r="L200" s="161"/>
      <c r="M200" s="161"/>
      <c r="N200" s="161"/>
    </row>
    <row r="201" ht="15.75" customHeight="1">
      <c r="A201" s="161"/>
      <c r="B201" s="161"/>
      <c r="C201" s="161"/>
      <c r="D201" s="161"/>
      <c r="E201" s="161"/>
      <c r="F201" s="161"/>
      <c r="G201" s="161"/>
      <c r="H201" s="161"/>
      <c r="I201" s="161"/>
      <c r="J201" s="161"/>
      <c r="K201" s="161"/>
      <c r="L201" s="161"/>
      <c r="M201" s="161"/>
      <c r="N201" s="161"/>
    </row>
    <row r="202" ht="15.75" customHeight="1">
      <c r="A202" s="46" t="s">
        <v>422</v>
      </c>
    </row>
    <row r="203" ht="15.75" customHeight="1">
      <c r="A203" s="161"/>
      <c r="B203" s="161"/>
      <c r="C203" s="161"/>
      <c r="D203" s="161"/>
      <c r="E203" s="161"/>
      <c r="F203" s="161"/>
      <c r="G203" s="161"/>
      <c r="H203" s="161"/>
      <c r="I203" s="161"/>
      <c r="J203" s="161"/>
      <c r="K203" s="161"/>
      <c r="L203" s="161"/>
      <c r="M203" s="161"/>
      <c r="N203" s="161"/>
    </row>
    <row r="204" ht="15.75" customHeight="1">
      <c r="A204" s="161"/>
      <c r="B204" s="161"/>
      <c r="C204" s="161"/>
      <c r="D204" s="161"/>
      <c r="E204" s="161"/>
      <c r="F204" s="161"/>
      <c r="G204" s="161"/>
      <c r="H204" s="161"/>
      <c r="I204" s="161"/>
      <c r="J204" s="161"/>
      <c r="K204" s="161"/>
      <c r="L204" s="161"/>
      <c r="M204" s="161"/>
      <c r="N204" s="161"/>
    </row>
    <row r="205" ht="15.75" customHeight="1">
      <c r="A205" s="161"/>
      <c r="B205" s="161"/>
      <c r="C205" s="161"/>
      <c r="D205" s="161"/>
      <c r="E205" s="161"/>
      <c r="F205" s="161"/>
      <c r="G205" s="161"/>
      <c r="H205" s="161"/>
      <c r="I205" s="161"/>
      <c r="J205" s="161"/>
      <c r="K205" s="161"/>
      <c r="L205" s="161"/>
      <c r="M205" s="161"/>
      <c r="N205" s="161"/>
    </row>
    <row r="206" ht="15.75" customHeight="1">
      <c r="A206" s="161"/>
      <c r="B206" s="161"/>
      <c r="C206" s="161"/>
      <c r="D206" s="161"/>
      <c r="E206" s="161"/>
      <c r="F206" s="161"/>
      <c r="G206" s="161"/>
      <c r="H206" s="161"/>
      <c r="I206" s="161"/>
      <c r="J206" s="161"/>
      <c r="K206" s="161"/>
      <c r="L206" s="161"/>
      <c r="M206" s="161"/>
      <c r="N206" s="161"/>
    </row>
    <row r="207" ht="15.75" customHeight="1">
      <c r="A207" s="161"/>
      <c r="B207" s="161"/>
      <c r="C207" s="161"/>
      <c r="D207" s="161"/>
      <c r="E207" s="161"/>
      <c r="F207" s="161"/>
      <c r="G207" s="161"/>
      <c r="H207" s="161"/>
      <c r="I207" s="161"/>
      <c r="J207" s="161"/>
      <c r="K207" s="161"/>
      <c r="L207" s="161"/>
      <c r="M207" s="161"/>
      <c r="N207" s="161"/>
    </row>
    <row r="208" ht="15.75" customHeight="1">
      <c r="A208" s="13" t="s">
        <v>35</v>
      </c>
      <c r="B208" s="16"/>
      <c r="C208" s="16"/>
      <c r="D208" s="16"/>
      <c r="E208" s="16"/>
      <c r="F208" s="16"/>
      <c r="G208" s="16"/>
      <c r="H208" s="166"/>
      <c r="I208" s="166"/>
      <c r="J208" s="166"/>
      <c r="K208" s="167">
        <v>7.548196536E8</v>
      </c>
      <c r="L208" s="168"/>
      <c r="M208" s="168"/>
      <c r="N208" s="168"/>
    </row>
    <row r="209" ht="15.75" customHeight="1">
      <c r="A209" s="13" t="s">
        <v>130</v>
      </c>
      <c r="B209" s="16"/>
      <c r="C209" s="16"/>
      <c r="D209" s="16"/>
      <c r="E209" s="16"/>
      <c r="F209" s="16"/>
      <c r="G209" s="16"/>
      <c r="H209" s="166"/>
      <c r="I209" s="166"/>
      <c r="J209" s="166"/>
      <c r="K209" s="167" t="str">
        <f>P154+P142+#REF!+P111+P108+P98+P80+P55</f>
        <v>#REF!</v>
      </c>
      <c r="L209" s="168"/>
      <c r="M209" s="168"/>
      <c r="N209" s="168"/>
    </row>
    <row r="210" ht="15.75" customHeight="1">
      <c r="A210" s="13" t="s">
        <v>352</v>
      </c>
      <c r="B210" s="16"/>
      <c r="C210" s="16"/>
      <c r="D210" s="16"/>
      <c r="E210" s="16"/>
      <c r="F210" s="16"/>
      <c r="G210" s="16"/>
      <c r="H210" s="166"/>
      <c r="I210" s="166"/>
      <c r="J210" s="166"/>
      <c r="K210" s="167">
        <f>P185+P174</f>
        <v>139429931.4</v>
      </c>
      <c r="L210" s="168"/>
      <c r="M210" s="168"/>
      <c r="N210" s="168"/>
    </row>
    <row r="211" ht="15.75" customHeight="1">
      <c r="A211" s="13" t="s">
        <v>398</v>
      </c>
      <c r="B211" s="16"/>
      <c r="C211" s="16"/>
      <c r="D211" s="16"/>
      <c r="E211" s="16"/>
      <c r="F211" s="16"/>
      <c r="G211" s="16"/>
      <c r="H211" s="166"/>
      <c r="I211" s="166"/>
      <c r="J211" s="166"/>
      <c r="K211" s="169">
        <f>P189</f>
        <v>2923804.98</v>
      </c>
      <c r="L211" s="168"/>
      <c r="M211" s="168"/>
      <c r="N211" s="168"/>
    </row>
    <row r="212" ht="15.75" customHeight="1">
      <c r="A212" s="13" t="s">
        <v>423</v>
      </c>
      <c r="B212" s="16"/>
      <c r="C212" s="16"/>
      <c r="D212" s="16"/>
      <c r="E212" s="16"/>
      <c r="F212" s="16"/>
      <c r="G212" s="16"/>
      <c r="H212" s="166"/>
      <c r="I212" s="166"/>
      <c r="J212" s="166"/>
      <c r="K212" s="169">
        <v>650000.0</v>
      </c>
      <c r="L212" s="168"/>
      <c r="M212" s="168"/>
      <c r="N212" s="168"/>
    </row>
    <row r="213" ht="15.75" customHeight="1">
      <c r="A213" s="170"/>
      <c r="B213" s="16"/>
      <c r="C213" s="16"/>
      <c r="D213" s="16"/>
      <c r="E213" s="16"/>
      <c r="F213" s="16"/>
      <c r="G213" s="16"/>
      <c r="H213" s="16"/>
      <c r="I213" s="16"/>
      <c r="J213" s="14"/>
      <c r="K213" s="171" t="str">
        <f>K212+K211+K210+K209+K208</f>
        <v>#REF!</v>
      </c>
      <c r="L213" s="109"/>
      <c r="M213" s="109"/>
      <c r="N213" s="109"/>
    </row>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15">
    <mergeCell ref="B135:B137"/>
    <mergeCell ref="C136:C137"/>
    <mergeCell ref="F136:F137"/>
    <mergeCell ref="G136:G137"/>
    <mergeCell ref="H136:H137"/>
    <mergeCell ref="I136:I137"/>
    <mergeCell ref="J136:J137"/>
    <mergeCell ref="K136:K137"/>
    <mergeCell ref="L136:L137"/>
    <mergeCell ref="M136:M137"/>
    <mergeCell ref="C116:C117"/>
    <mergeCell ref="D116:D117"/>
    <mergeCell ref="A133:N133"/>
    <mergeCell ref="A135:A137"/>
    <mergeCell ref="D135:E135"/>
    <mergeCell ref="H135:K135"/>
    <mergeCell ref="L135:N135"/>
    <mergeCell ref="N136:N137"/>
    <mergeCell ref="B100:B102"/>
    <mergeCell ref="C101:C102"/>
    <mergeCell ref="F101:F102"/>
    <mergeCell ref="G101:G102"/>
    <mergeCell ref="J101:J102"/>
    <mergeCell ref="K101:K102"/>
    <mergeCell ref="L101:L102"/>
    <mergeCell ref="M101:M102"/>
    <mergeCell ref="B84:B86"/>
    <mergeCell ref="C85:C86"/>
    <mergeCell ref="A99:N99"/>
    <mergeCell ref="A100:A102"/>
    <mergeCell ref="D100:E100"/>
    <mergeCell ref="H100:K100"/>
    <mergeCell ref="L100:N100"/>
    <mergeCell ref="H115:K115"/>
    <mergeCell ref="L115:N115"/>
    <mergeCell ref="J161:J162"/>
    <mergeCell ref="K161:K162"/>
    <mergeCell ref="L161:L162"/>
    <mergeCell ref="M161:M162"/>
    <mergeCell ref="N161:N162"/>
    <mergeCell ref="C161:C162"/>
    <mergeCell ref="D161:D162"/>
    <mergeCell ref="E161:E162"/>
    <mergeCell ref="F161:F162"/>
    <mergeCell ref="G161:G162"/>
    <mergeCell ref="H161:H162"/>
    <mergeCell ref="I161:I162"/>
    <mergeCell ref="K179:K180"/>
    <mergeCell ref="L179:L180"/>
    <mergeCell ref="A186:N186"/>
    <mergeCell ref="A192:N192"/>
    <mergeCell ref="A193:B193"/>
    <mergeCell ref="D196:F196"/>
    <mergeCell ref="I196:K196"/>
    <mergeCell ref="A196:B196"/>
    <mergeCell ref="A197:B197"/>
    <mergeCell ref="D197:F197"/>
    <mergeCell ref="I197:K197"/>
    <mergeCell ref="A202:N202"/>
    <mergeCell ref="A208:G208"/>
    <mergeCell ref="A209:G209"/>
    <mergeCell ref="H160:K160"/>
    <mergeCell ref="L160:N160"/>
    <mergeCell ref="D145:D146"/>
    <mergeCell ref="E145:E146"/>
    <mergeCell ref="H155:J155"/>
    <mergeCell ref="A157:N157"/>
    <mergeCell ref="A160:A162"/>
    <mergeCell ref="B160:B162"/>
    <mergeCell ref="D160:E160"/>
    <mergeCell ref="C179:C180"/>
    <mergeCell ref="D179:D180"/>
    <mergeCell ref="E179:E180"/>
    <mergeCell ref="F179:F180"/>
    <mergeCell ref="G179:G180"/>
    <mergeCell ref="H179:H180"/>
    <mergeCell ref="I179:I180"/>
    <mergeCell ref="J179:J180"/>
    <mergeCell ref="H190:J190"/>
    <mergeCell ref="F191:G191"/>
    <mergeCell ref="A210:G210"/>
    <mergeCell ref="A211:G211"/>
    <mergeCell ref="A212:G212"/>
    <mergeCell ref="A213:J213"/>
    <mergeCell ref="A1:N1"/>
    <mergeCell ref="A2:N2"/>
    <mergeCell ref="A3:N3"/>
    <mergeCell ref="A4:B4"/>
    <mergeCell ref="M4:N4"/>
    <mergeCell ref="A6:A8"/>
    <mergeCell ref="B6:B8"/>
    <mergeCell ref="C36:C37"/>
    <mergeCell ref="D36:D37"/>
    <mergeCell ref="E36:E37"/>
    <mergeCell ref="F36:F37"/>
    <mergeCell ref="G36:G37"/>
    <mergeCell ref="H36:H37"/>
    <mergeCell ref="I36:I37"/>
    <mergeCell ref="J36:J37"/>
    <mergeCell ref="K36:K37"/>
    <mergeCell ref="L36:L37"/>
    <mergeCell ref="M36:M37"/>
    <mergeCell ref="N36:N37"/>
    <mergeCell ref="N7:N8"/>
    <mergeCell ref="A10:N10"/>
    <mergeCell ref="A32:N32"/>
    <mergeCell ref="A34:N34"/>
    <mergeCell ref="A35:A37"/>
    <mergeCell ref="B35:B37"/>
    <mergeCell ref="D35:E35"/>
    <mergeCell ref="C6:C8"/>
    <mergeCell ref="D6:E6"/>
    <mergeCell ref="D7:D8"/>
    <mergeCell ref="E7:E8"/>
    <mergeCell ref="F6:F8"/>
    <mergeCell ref="G6:G8"/>
    <mergeCell ref="F51:G51"/>
    <mergeCell ref="H6:K6"/>
    <mergeCell ref="L6:N6"/>
    <mergeCell ref="H7:H8"/>
    <mergeCell ref="I7:I8"/>
    <mergeCell ref="J7:J8"/>
    <mergeCell ref="K7:K8"/>
    <mergeCell ref="L7:L8"/>
    <mergeCell ref="M7:M8"/>
    <mergeCell ref="B60:B62"/>
    <mergeCell ref="C61:C62"/>
    <mergeCell ref="H35:K35"/>
    <mergeCell ref="L35:N35"/>
    <mergeCell ref="A52:N52"/>
    <mergeCell ref="A56:N56"/>
    <mergeCell ref="A59:N59"/>
    <mergeCell ref="A60:A62"/>
    <mergeCell ref="L60:N60"/>
    <mergeCell ref="D85:D86"/>
    <mergeCell ref="E85:E86"/>
    <mergeCell ref="F85:F86"/>
    <mergeCell ref="G85:G86"/>
    <mergeCell ref="H85:H86"/>
    <mergeCell ref="I85:I86"/>
    <mergeCell ref="J85:J86"/>
    <mergeCell ref="K85:K86"/>
    <mergeCell ref="L85:L86"/>
    <mergeCell ref="M85:M86"/>
    <mergeCell ref="N61:N62"/>
    <mergeCell ref="A64:N64"/>
    <mergeCell ref="A81:N81"/>
    <mergeCell ref="A84:A86"/>
    <mergeCell ref="D84:E84"/>
    <mergeCell ref="H84:K84"/>
    <mergeCell ref="L84:N84"/>
    <mergeCell ref="N85:N86"/>
    <mergeCell ref="D60:E60"/>
    <mergeCell ref="H60:K60"/>
    <mergeCell ref="D61:D62"/>
    <mergeCell ref="E61:E62"/>
    <mergeCell ref="F61:F62"/>
    <mergeCell ref="G61:G62"/>
    <mergeCell ref="H61:H62"/>
    <mergeCell ref="I61:I62"/>
    <mergeCell ref="H98:J98"/>
    <mergeCell ref="J61:J62"/>
    <mergeCell ref="K61:K62"/>
    <mergeCell ref="L61:L62"/>
    <mergeCell ref="M61:M62"/>
    <mergeCell ref="D101:D102"/>
    <mergeCell ref="E101:E102"/>
    <mergeCell ref="H101:H102"/>
    <mergeCell ref="I101:I102"/>
    <mergeCell ref="H108:J108"/>
    <mergeCell ref="H111:J111"/>
    <mergeCell ref="E116:E117"/>
    <mergeCell ref="F116:F117"/>
    <mergeCell ref="G116:G117"/>
    <mergeCell ref="H116:H117"/>
    <mergeCell ref="I116:I117"/>
    <mergeCell ref="J116:J117"/>
    <mergeCell ref="K116:K117"/>
    <mergeCell ref="L116:L117"/>
    <mergeCell ref="M116:M117"/>
    <mergeCell ref="N116:N117"/>
    <mergeCell ref="N101:N102"/>
    <mergeCell ref="A104:N104"/>
    <mergeCell ref="A112:N112"/>
    <mergeCell ref="A114:N114"/>
    <mergeCell ref="A115:A117"/>
    <mergeCell ref="B115:B117"/>
    <mergeCell ref="D115:E115"/>
    <mergeCell ref="B144:B146"/>
    <mergeCell ref="C145:C146"/>
    <mergeCell ref="F145:F146"/>
    <mergeCell ref="G145:G146"/>
    <mergeCell ref="H145:H146"/>
    <mergeCell ref="I145:I146"/>
    <mergeCell ref="J145:J146"/>
    <mergeCell ref="K145:K146"/>
    <mergeCell ref="L145:L146"/>
    <mergeCell ref="M145:M146"/>
    <mergeCell ref="D136:D137"/>
    <mergeCell ref="E136:E137"/>
    <mergeCell ref="A142:N142"/>
    <mergeCell ref="A144:A146"/>
    <mergeCell ref="D144:E144"/>
    <mergeCell ref="H144:K144"/>
    <mergeCell ref="L144:N144"/>
    <mergeCell ref="N145:N146"/>
    <mergeCell ref="M179:M180"/>
    <mergeCell ref="N179:N180"/>
    <mergeCell ref="A164:N164"/>
    <mergeCell ref="A176:N176"/>
    <mergeCell ref="A178:A180"/>
    <mergeCell ref="B178:B180"/>
    <mergeCell ref="D178:E178"/>
    <mergeCell ref="H178:K178"/>
    <mergeCell ref="L178:N178"/>
  </mergeCells>
  <printOptions/>
  <pageMargins bottom="1.0" footer="0.0" header="0.0" left="0.45" right="0.2" top="1.0"/>
  <pageSetup paperSize="5" scale="80"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0"/>
    <col customWidth="1" min="2" max="2" width="17.57"/>
    <col customWidth="1" min="3" max="3" width="16.71"/>
    <col customWidth="1" min="4" max="4" width="11.86"/>
    <col customWidth="1" min="5" max="5" width="12.57"/>
    <col customWidth="1" min="6" max="6" width="13.14"/>
    <col customWidth="1" min="7" max="7" width="11.71"/>
    <col customWidth="1" min="8" max="8" width="14.43"/>
    <col customWidth="1" min="9" max="9" width="15.29"/>
    <col customWidth="1" min="10" max="10" width="14.14"/>
    <col customWidth="1" min="11" max="11" width="13.43"/>
    <col customWidth="1" min="12" max="12" width="9.86"/>
    <col customWidth="1" min="13" max="13" width="9.0"/>
    <col customWidth="1" min="14" max="14" width="9.71"/>
    <col customWidth="1" min="15" max="15" width="12.57"/>
    <col customWidth="1" min="16" max="16" width="15.29"/>
    <col customWidth="1" min="17" max="26" width="8.71"/>
  </cols>
  <sheetData>
    <row r="1">
      <c r="A1" s="1" t="s">
        <v>502</v>
      </c>
    </row>
    <row r="2">
      <c r="A2" s="1" t="s">
        <v>1</v>
      </c>
    </row>
    <row r="3">
      <c r="A3" s="1"/>
    </row>
    <row r="4">
      <c r="A4" s="2" t="s">
        <v>2</v>
      </c>
      <c r="C4" s="1"/>
      <c r="D4" s="1"/>
      <c r="E4" s="1"/>
      <c r="F4" s="1"/>
      <c r="G4" s="1"/>
      <c r="H4" s="1"/>
      <c r="I4" s="1"/>
      <c r="J4" s="1"/>
      <c r="K4" s="1"/>
      <c r="L4" s="3"/>
      <c r="M4" s="4" t="s">
        <v>3</v>
      </c>
    </row>
    <row r="5">
      <c r="A5" s="5"/>
      <c r="B5" s="6"/>
      <c r="C5" s="7"/>
      <c r="D5" s="8"/>
      <c r="E5" s="8"/>
      <c r="F5" s="8"/>
      <c r="G5" s="8"/>
      <c r="H5" s="8"/>
      <c r="I5" s="8"/>
      <c r="J5" s="8"/>
      <c r="K5" s="7"/>
      <c r="L5" s="9"/>
      <c r="M5" s="9"/>
      <c r="N5" s="9"/>
    </row>
    <row r="6">
      <c r="A6" s="10" t="s">
        <v>4</v>
      </c>
      <c r="B6" s="11" t="s">
        <v>5</v>
      </c>
      <c r="C6" s="12" t="s">
        <v>6</v>
      </c>
      <c r="D6" s="13" t="s">
        <v>7</v>
      </c>
      <c r="E6" s="14"/>
      <c r="F6" s="10" t="s">
        <v>8</v>
      </c>
      <c r="G6" s="10" t="s">
        <v>9</v>
      </c>
      <c r="H6" s="15" t="s">
        <v>10</v>
      </c>
      <c r="I6" s="16"/>
      <c r="J6" s="16"/>
      <c r="K6" s="14"/>
      <c r="L6" s="17" t="s">
        <v>611</v>
      </c>
      <c r="M6" s="16"/>
      <c r="N6" s="14"/>
    </row>
    <row r="7">
      <c r="A7" s="18"/>
      <c r="B7" s="18"/>
      <c r="C7" s="18"/>
      <c r="D7" s="10" t="s">
        <v>12</v>
      </c>
      <c r="E7" s="10" t="s">
        <v>13</v>
      </c>
      <c r="F7" s="18"/>
      <c r="G7" s="18"/>
      <c r="H7" s="10" t="s">
        <v>14</v>
      </c>
      <c r="I7" s="10" t="s">
        <v>15</v>
      </c>
      <c r="J7" s="10" t="s">
        <v>16</v>
      </c>
      <c r="K7" s="10" t="s">
        <v>17</v>
      </c>
      <c r="L7" s="10" t="s">
        <v>18</v>
      </c>
      <c r="M7" s="10" t="s">
        <v>19</v>
      </c>
      <c r="N7" s="19" t="s">
        <v>20</v>
      </c>
    </row>
    <row r="8" ht="25.5" customHeight="1">
      <c r="A8" s="20"/>
      <c r="B8" s="20"/>
      <c r="C8" s="20"/>
      <c r="D8" s="20"/>
      <c r="E8" s="20"/>
      <c r="F8" s="20"/>
      <c r="G8" s="20"/>
      <c r="H8" s="20"/>
      <c r="I8" s="20"/>
      <c r="J8" s="20"/>
      <c r="K8" s="20"/>
      <c r="L8" s="20"/>
      <c r="M8" s="20"/>
      <c r="N8" s="20"/>
    </row>
    <row r="9">
      <c r="A9" s="21" t="s">
        <v>21</v>
      </c>
      <c r="B9" s="21" t="s">
        <v>22</v>
      </c>
      <c r="C9" s="21" t="s">
        <v>23</v>
      </c>
      <c r="D9" s="21" t="s">
        <v>24</v>
      </c>
      <c r="E9" s="21" t="s">
        <v>25</v>
      </c>
      <c r="F9" s="21" t="s">
        <v>26</v>
      </c>
      <c r="G9" s="21" t="s">
        <v>27</v>
      </c>
      <c r="H9" s="21" t="s">
        <v>28</v>
      </c>
      <c r="I9" s="21" t="s">
        <v>29</v>
      </c>
      <c r="J9" s="21" t="s">
        <v>30</v>
      </c>
      <c r="K9" s="21" t="s">
        <v>31</v>
      </c>
      <c r="L9" s="21" t="s">
        <v>32</v>
      </c>
      <c r="M9" s="21" t="s">
        <v>33</v>
      </c>
      <c r="N9" s="21" t="s">
        <v>34</v>
      </c>
    </row>
    <row r="10">
      <c r="A10" s="202" t="s">
        <v>612</v>
      </c>
      <c r="B10" s="203"/>
      <c r="C10" s="203"/>
      <c r="D10" s="203"/>
      <c r="E10" s="203"/>
      <c r="F10" s="203"/>
      <c r="G10" s="203"/>
      <c r="H10" s="203"/>
      <c r="I10" s="203"/>
      <c r="J10" s="203"/>
      <c r="K10" s="203"/>
      <c r="L10" s="203"/>
      <c r="M10" s="203"/>
      <c r="N10" s="204"/>
    </row>
    <row r="11">
      <c r="A11" s="220" t="s">
        <v>613</v>
      </c>
      <c r="B11" s="24" t="s">
        <v>614</v>
      </c>
      <c r="C11" s="23" t="s">
        <v>38</v>
      </c>
      <c r="D11" s="221"/>
      <c r="E11" s="221"/>
      <c r="F11" s="221"/>
      <c r="G11" s="23" t="s">
        <v>615</v>
      </c>
      <c r="H11" s="221"/>
      <c r="I11" s="222">
        <v>5.0E7</v>
      </c>
      <c r="J11" s="221"/>
      <c r="K11" s="222">
        <f t="shared" ref="K11:K14" si="1">I11</f>
        <v>50000000</v>
      </c>
      <c r="L11" s="221"/>
      <c r="M11" s="221"/>
      <c r="N11" s="223"/>
    </row>
    <row r="12">
      <c r="A12" s="220" t="s">
        <v>616</v>
      </c>
      <c r="B12" s="24" t="s">
        <v>617</v>
      </c>
      <c r="C12" s="23" t="s">
        <v>38</v>
      </c>
      <c r="D12" s="221"/>
      <c r="E12" s="221"/>
      <c r="F12" s="221"/>
      <c r="G12" s="23" t="s">
        <v>615</v>
      </c>
      <c r="H12" s="221"/>
      <c r="I12" s="222">
        <v>7000000.0</v>
      </c>
      <c r="J12" s="221"/>
      <c r="K12" s="222">
        <f t="shared" si="1"/>
        <v>7000000</v>
      </c>
      <c r="L12" s="221"/>
      <c r="M12" s="221"/>
      <c r="N12" s="223"/>
    </row>
    <row r="13">
      <c r="A13" s="220" t="s">
        <v>618</v>
      </c>
      <c r="B13" s="24" t="s">
        <v>619</v>
      </c>
      <c r="C13" s="23" t="s">
        <v>38</v>
      </c>
      <c r="D13" s="221"/>
      <c r="E13" s="221"/>
      <c r="F13" s="221"/>
      <c r="G13" s="23" t="s">
        <v>615</v>
      </c>
      <c r="H13" s="221"/>
      <c r="I13" s="222">
        <v>5557721.0</v>
      </c>
      <c r="J13" s="221"/>
      <c r="K13" s="222">
        <f t="shared" si="1"/>
        <v>5557721</v>
      </c>
      <c r="L13" s="221"/>
      <c r="M13" s="221"/>
      <c r="N13" s="223"/>
    </row>
    <row r="14">
      <c r="A14" s="23" t="s">
        <v>620</v>
      </c>
      <c r="B14" s="34" t="s">
        <v>621</v>
      </c>
      <c r="C14" s="23" t="s">
        <v>38</v>
      </c>
      <c r="D14" s="52" t="s">
        <v>622</v>
      </c>
      <c r="E14" s="52" t="s">
        <v>40</v>
      </c>
      <c r="F14" s="27"/>
      <c r="G14" s="23" t="s">
        <v>615</v>
      </c>
      <c r="H14" s="35"/>
      <c r="I14" s="36">
        <v>5000000.0</v>
      </c>
      <c r="J14" s="37"/>
      <c r="K14" s="31">
        <f t="shared" si="1"/>
        <v>5000000</v>
      </c>
      <c r="L14" s="32"/>
      <c r="M14" s="33"/>
      <c r="N14" s="34"/>
    </row>
    <row r="15">
      <c r="A15" s="219"/>
      <c r="B15" s="16"/>
      <c r="C15" s="16"/>
      <c r="D15" s="16"/>
      <c r="E15" s="16"/>
      <c r="F15" s="16"/>
      <c r="G15" s="16"/>
      <c r="H15" s="16"/>
      <c r="I15" s="16"/>
      <c r="J15" s="16"/>
      <c r="K15" s="16"/>
      <c r="L15" s="16"/>
      <c r="M15" s="16"/>
      <c r="N15" s="14"/>
    </row>
    <row r="16">
      <c r="A16" s="194"/>
      <c r="B16" s="195"/>
      <c r="C16" s="194"/>
      <c r="D16" s="194"/>
      <c r="E16" s="194"/>
      <c r="F16" s="196" t="s">
        <v>521</v>
      </c>
      <c r="G16" s="14"/>
      <c r="H16" s="197"/>
      <c r="I16" s="199">
        <f>I14+I13+I12+I11</f>
        <v>67557721</v>
      </c>
      <c r="J16" s="199"/>
      <c r="K16" s="199">
        <f>K14+K13+K12+K11</f>
        <v>67557721</v>
      </c>
      <c r="L16" s="200"/>
      <c r="M16" s="201"/>
      <c r="N16" s="195"/>
    </row>
    <row r="17">
      <c r="A17" s="205"/>
      <c r="B17" s="206"/>
      <c r="C17" s="205"/>
      <c r="D17" s="205"/>
      <c r="E17" s="205"/>
      <c r="F17" s="207"/>
      <c r="G17" s="207"/>
      <c r="H17" s="28"/>
      <c r="I17" s="208"/>
      <c r="J17" s="208"/>
      <c r="K17" s="209"/>
      <c r="L17" s="210"/>
      <c r="M17" s="211"/>
      <c r="N17" s="206"/>
    </row>
    <row r="18">
      <c r="A18" s="205"/>
      <c r="B18" s="206"/>
      <c r="C18" s="205"/>
      <c r="D18" s="205"/>
      <c r="E18" s="205"/>
      <c r="F18" s="207"/>
      <c r="G18" s="207"/>
      <c r="H18" s="28"/>
      <c r="I18" s="208"/>
      <c r="J18" s="208"/>
      <c r="K18" s="209"/>
      <c r="L18" s="210"/>
      <c r="M18" s="211"/>
      <c r="N18" s="206"/>
    </row>
    <row r="19">
      <c r="A19" s="46" t="s">
        <v>522</v>
      </c>
    </row>
    <row r="20">
      <c r="A20" s="159" t="s">
        <v>412</v>
      </c>
      <c r="C20" s="159"/>
      <c r="D20" s="160" t="s">
        <v>413</v>
      </c>
      <c r="E20" s="159"/>
      <c r="F20" s="159"/>
      <c r="G20" s="159"/>
      <c r="H20" s="161"/>
      <c r="I20" s="159" t="s">
        <v>414</v>
      </c>
      <c r="J20" s="159"/>
      <c r="K20" s="162"/>
      <c r="L20" s="210"/>
      <c r="M20" s="149"/>
      <c r="N20" s="150"/>
    </row>
    <row r="21" ht="15.75" customHeight="1">
      <c r="A21" s="159"/>
      <c r="B21" s="163"/>
      <c r="C21" s="46"/>
      <c r="D21" s="46"/>
      <c r="E21" s="46"/>
      <c r="F21" s="159"/>
      <c r="G21" s="159"/>
      <c r="H21" s="46"/>
      <c r="I21" s="46"/>
      <c r="J21" s="159"/>
      <c r="K21" s="162"/>
      <c r="L21" s="210"/>
      <c r="M21" s="149"/>
      <c r="N21" s="150"/>
    </row>
    <row r="22" ht="15.75" customHeight="1">
      <c r="A22" s="159"/>
      <c r="B22" s="159"/>
      <c r="C22" s="159"/>
      <c r="D22" s="159"/>
      <c r="E22" s="159"/>
      <c r="F22" s="159"/>
      <c r="G22" s="159"/>
      <c r="H22" s="159"/>
      <c r="I22" s="159"/>
      <c r="J22" s="159"/>
      <c r="K22" s="162"/>
      <c r="L22" s="210"/>
      <c r="M22" s="149"/>
      <c r="N22" s="150"/>
    </row>
    <row r="23" ht="15.75" customHeight="1">
      <c r="A23" s="2" t="s">
        <v>415</v>
      </c>
      <c r="C23" s="164"/>
      <c r="D23" s="2" t="s">
        <v>416</v>
      </c>
      <c r="G23" s="164"/>
      <c r="H23" s="164"/>
      <c r="I23" s="2" t="s">
        <v>417</v>
      </c>
      <c r="L23" s="210"/>
      <c r="M23" s="149"/>
      <c r="N23" s="150"/>
    </row>
    <row r="24" ht="15.75" customHeight="1">
      <c r="A24" s="150" t="s">
        <v>418</v>
      </c>
      <c r="C24" s="159"/>
      <c r="D24" s="150" t="s">
        <v>419</v>
      </c>
      <c r="G24" s="159"/>
      <c r="H24" s="159"/>
      <c r="I24" s="150" t="s">
        <v>420</v>
      </c>
      <c r="L24" s="210"/>
      <c r="M24" s="149"/>
      <c r="N24" s="150"/>
    </row>
    <row r="25" ht="15.75" customHeight="1">
      <c r="A25" s="9" t="s">
        <v>421</v>
      </c>
      <c r="B25" s="9"/>
      <c r="C25" s="9"/>
      <c r="D25" s="9" t="s">
        <v>421</v>
      </c>
      <c r="E25" s="9"/>
      <c r="F25" s="9"/>
      <c r="G25" s="9"/>
      <c r="H25" s="9"/>
      <c r="I25" s="9" t="s">
        <v>421</v>
      </c>
      <c r="J25" s="9"/>
      <c r="K25" s="9"/>
      <c r="L25" s="210"/>
      <c r="M25" s="149"/>
      <c r="N25" s="150"/>
    </row>
    <row r="26" ht="15.75" customHeight="1">
      <c r="A26" s="9"/>
      <c r="B26" s="9"/>
      <c r="C26" s="9"/>
      <c r="D26" s="9"/>
      <c r="E26" s="9"/>
      <c r="F26" s="9"/>
      <c r="G26" s="9"/>
      <c r="H26" s="9"/>
      <c r="I26" s="9"/>
      <c r="J26" s="9"/>
      <c r="K26" s="9"/>
      <c r="L26" s="210"/>
      <c r="M26" s="149"/>
      <c r="N26" s="150"/>
    </row>
    <row r="27" ht="15.75" customHeight="1">
      <c r="A27" s="23"/>
      <c r="B27" s="24"/>
      <c r="C27" s="23"/>
      <c r="D27" s="25"/>
      <c r="E27" s="26"/>
      <c r="F27" s="27"/>
      <c r="G27" s="23"/>
      <c r="H27" s="31"/>
      <c r="I27" s="37"/>
      <c r="J27" s="37"/>
      <c r="K27" s="31"/>
      <c r="L27" s="212"/>
      <c r="M27" s="73"/>
      <c r="N27" s="74"/>
    </row>
    <row r="28" ht="15.75" customHeight="1">
      <c r="A28" s="23"/>
      <c r="B28" s="24"/>
      <c r="C28" s="23"/>
      <c r="D28" s="25"/>
      <c r="E28" s="26"/>
      <c r="F28" s="27"/>
      <c r="G28" s="23"/>
      <c r="H28" s="31"/>
      <c r="I28" s="37"/>
      <c r="J28" s="37"/>
      <c r="K28" s="31"/>
      <c r="L28" s="32"/>
      <c r="M28" s="33"/>
      <c r="N28" s="34"/>
    </row>
    <row r="29" ht="15.75" customHeight="1">
      <c r="A29" s="23"/>
      <c r="B29" s="38"/>
      <c r="C29" s="39"/>
      <c r="D29" s="40"/>
      <c r="E29" s="41"/>
      <c r="F29" s="42"/>
      <c r="G29" s="39"/>
      <c r="H29" s="43"/>
      <c r="I29" s="44"/>
      <c r="J29" s="44"/>
      <c r="K29" s="43"/>
      <c r="L29" s="27"/>
      <c r="M29" s="27"/>
      <c r="N29" s="27"/>
    </row>
    <row r="30" ht="15.75" customHeight="1">
      <c r="A30" s="23"/>
      <c r="B30" s="24"/>
      <c r="C30" s="23"/>
      <c r="D30" s="25"/>
      <c r="E30" s="26"/>
      <c r="F30" s="27"/>
      <c r="G30" s="23"/>
      <c r="H30" s="31"/>
      <c r="I30" s="37"/>
      <c r="J30" s="37"/>
      <c r="K30" s="31"/>
      <c r="L30" s="23"/>
      <c r="M30" s="23"/>
      <c r="N30" s="23"/>
    </row>
    <row r="31" ht="15.75" customHeight="1">
      <c r="A31" s="23"/>
      <c r="B31" s="24"/>
      <c r="C31" s="23"/>
      <c r="D31" s="25"/>
      <c r="E31" s="26"/>
      <c r="F31" s="27"/>
      <c r="G31" s="23"/>
      <c r="H31" s="31"/>
      <c r="I31" s="37"/>
      <c r="J31" s="37"/>
      <c r="K31" s="45"/>
      <c r="L31" s="32"/>
      <c r="M31" s="33"/>
      <c r="N31" s="34"/>
    </row>
    <row r="32" ht="15.75" customHeight="1">
      <c r="A32" s="23"/>
      <c r="B32" s="24"/>
      <c r="C32" s="23"/>
      <c r="D32" s="25"/>
      <c r="E32" s="26"/>
      <c r="F32" s="27"/>
      <c r="G32" s="23"/>
      <c r="H32" s="31"/>
      <c r="I32" s="37"/>
      <c r="J32" s="37"/>
      <c r="K32" s="45"/>
      <c r="L32" s="32"/>
      <c r="M32" s="33"/>
      <c r="N32" s="34"/>
    </row>
    <row r="33" ht="15.75" customHeight="1">
      <c r="A33" s="23"/>
      <c r="B33" s="24"/>
      <c r="C33" s="23"/>
      <c r="D33" s="25"/>
      <c r="E33" s="26"/>
      <c r="F33" s="27"/>
      <c r="G33" s="23"/>
      <c r="H33" s="31"/>
      <c r="I33" s="37"/>
      <c r="J33" s="37"/>
      <c r="K33" s="45"/>
      <c r="L33" s="32"/>
      <c r="M33" s="33"/>
      <c r="N33" s="34"/>
    </row>
    <row r="34" ht="15.75" customHeight="1">
      <c r="A34" s="23"/>
      <c r="B34" s="51"/>
      <c r="C34" s="52"/>
      <c r="D34" s="25"/>
      <c r="E34" s="26"/>
      <c r="F34" s="27"/>
      <c r="G34" s="23"/>
      <c r="H34" s="31"/>
      <c r="I34" s="37"/>
      <c r="J34" s="37"/>
      <c r="K34" s="45"/>
      <c r="L34" s="32"/>
      <c r="M34" s="33"/>
      <c r="N34" s="34"/>
    </row>
    <row r="35" ht="15.75" customHeight="1">
      <c r="A35" s="23"/>
      <c r="B35" s="51"/>
      <c r="C35" s="52"/>
      <c r="D35" s="25"/>
      <c r="E35" s="26"/>
      <c r="F35" s="27"/>
      <c r="G35" s="23"/>
      <c r="H35" s="31"/>
      <c r="I35" s="37"/>
      <c r="J35" s="37"/>
      <c r="K35" s="45"/>
      <c r="L35" s="32"/>
      <c r="M35" s="33"/>
      <c r="N35" s="34"/>
    </row>
    <row r="36" ht="15.75" customHeight="1">
      <c r="A36" s="23"/>
      <c r="B36" s="51"/>
      <c r="C36" s="52"/>
      <c r="D36" s="25"/>
      <c r="E36" s="26"/>
      <c r="F36" s="27"/>
      <c r="G36" s="23"/>
      <c r="H36" s="31"/>
      <c r="I36" s="37"/>
      <c r="J36" s="37"/>
      <c r="K36" s="45"/>
      <c r="L36" s="32"/>
      <c r="M36" s="33"/>
      <c r="N36" s="34"/>
    </row>
    <row r="37" ht="15.75" customHeight="1">
      <c r="A37" s="23"/>
      <c r="B37" s="24"/>
      <c r="C37" s="23"/>
      <c r="D37" s="25"/>
      <c r="E37" s="26"/>
      <c r="F37" s="27"/>
      <c r="G37" s="23"/>
      <c r="H37" s="31"/>
      <c r="I37" s="37"/>
      <c r="J37" s="37"/>
      <c r="K37" s="45"/>
      <c r="L37" s="32"/>
      <c r="M37" s="33"/>
      <c r="N37" s="34"/>
    </row>
    <row r="38" ht="15.75" customHeight="1">
      <c r="A38" s="46" t="s">
        <v>94</v>
      </c>
    </row>
    <row r="39" ht="26.25" customHeight="1">
      <c r="A39" s="10" t="s">
        <v>4</v>
      </c>
      <c r="B39" s="11" t="s">
        <v>5</v>
      </c>
      <c r="C39" s="49"/>
      <c r="D39" s="13" t="s">
        <v>7</v>
      </c>
      <c r="E39" s="14"/>
      <c r="F39" s="50"/>
      <c r="G39" s="50"/>
      <c r="H39" s="15" t="s">
        <v>10</v>
      </c>
      <c r="I39" s="16"/>
      <c r="J39" s="16"/>
      <c r="K39" s="14"/>
      <c r="L39" s="13" t="s">
        <v>623</v>
      </c>
      <c r="M39" s="16"/>
      <c r="N39" s="14"/>
    </row>
    <row r="40" ht="15.75" customHeight="1">
      <c r="A40" s="18"/>
      <c r="B40" s="18"/>
      <c r="C40" s="12" t="s">
        <v>6</v>
      </c>
      <c r="D40" s="10" t="s">
        <v>12</v>
      </c>
      <c r="E40" s="10" t="s">
        <v>13</v>
      </c>
      <c r="F40" s="10" t="s">
        <v>8</v>
      </c>
      <c r="G40" s="10" t="s">
        <v>9</v>
      </c>
      <c r="H40" s="10" t="s">
        <v>14</v>
      </c>
      <c r="I40" s="10" t="s">
        <v>15</v>
      </c>
      <c r="J40" s="10" t="s">
        <v>16</v>
      </c>
      <c r="K40" s="10" t="s">
        <v>17</v>
      </c>
      <c r="L40" s="10" t="s">
        <v>18</v>
      </c>
      <c r="M40" s="10" t="s">
        <v>19</v>
      </c>
      <c r="N40" s="10" t="s">
        <v>20</v>
      </c>
    </row>
    <row r="41" ht="30.0" customHeight="1">
      <c r="A41" s="20"/>
      <c r="B41" s="20"/>
      <c r="C41" s="20"/>
      <c r="D41" s="20"/>
      <c r="E41" s="20"/>
      <c r="F41" s="20"/>
      <c r="G41" s="20"/>
      <c r="H41" s="20"/>
      <c r="I41" s="20"/>
      <c r="J41" s="20"/>
      <c r="K41" s="20"/>
      <c r="L41" s="20"/>
      <c r="M41" s="20"/>
      <c r="N41" s="20"/>
    </row>
    <row r="42" ht="15.75" customHeight="1">
      <c r="A42" s="21" t="s">
        <v>21</v>
      </c>
      <c r="B42" s="21" t="s">
        <v>22</v>
      </c>
      <c r="C42" s="21" t="s">
        <v>23</v>
      </c>
      <c r="D42" s="21" t="s">
        <v>24</v>
      </c>
      <c r="E42" s="21" t="s">
        <v>25</v>
      </c>
      <c r="F42" s="21" t="s">
        <v>26</v>
      </c>
      <c r="G42" s="21" t="s">
        <v>27</v>
      </c>
      <c r="H42" s="21" t="s">
        <v>28</v>
      </c>
      <c r="I42" s="21" t="s">
        <v>29</v>
      </c>
      <c r="J42" s="21" t="s">
        <v>30</v>
      </c>
      <c r="K42" s="21" t="s">
        <v>31</v>
      </c>
      <c r="L42" s="21" t="s">
        <v>32</v>
      </c>
      <c r="M42" s="21" t="s">
        <v>33</v>
      </c>
      <c r="N42" s="21" t="s">
        <v>34</v>
      </c>
    </row>
    <row r="43" ht="15.75" customHeight="1">
      <c r="A43" s="23" t="s">
        <v>110</v>
      </c>
      <c r="B43" s="24" t="s">
        <v>111</v>
      </c>
      <c r="C43" s="23" t="s">
        <v>112</v>
      </c>
      <c r="D43" s="25" t="s">
        <v>39</v>
      </c>
      <c r="E43" s="26" t="s">
        <v>40</v>
      </c>
      <c r="F43" s="27"/>
      <c r="G43" s="23" t="s">
        <v>41</v>
      </c>
      <c r="H43" s="31">
        <v>1.23545042E7</v>
      </c>
      <c r="I43" s="37">
        <v>722000.0</v>
      </c>
      <c r="J43" s="37"/>
      <c r="K43" s="45">
        <f t="shared" ref="K43:K46" si="2">SUM(H43:J43)</f>
        <v>13076504.2</v>
      </c>
      <c r="L43" s="32"/>
      <c r="M43" s="33"/>
      <c r="N43" s="34"/>
    </row>
    <row r="44" ht="15.75" customHeight="1">
      <c r="A44" s="23" t="s">
        <v>113</v>
      </c>
      <c r="B44" s="24" t="s">
        <v>114</v>
      </c>
      <c r="C44" s="23" t="s">
        <v>115</v>
      </c>
      <c r="D44" s="25" t="s">
        <v>39</v>
      </c>
      <c r="E44" s="26" t="s">
        <v>40</v>
      </c>
      <c r="F44" s="27"/>
      <c r="G44" s="23" t="s">
        <v>41</v>
      </c>
      <c r="H44" s="31">
        <v>6048396.6</v>
      </c>
      <c r="I44" s="37">
        <v>1.986568E7</v>
      </c>
      <c r="J44" s="37"/>
      <c r="K44" s="45">
        <f t="shared" si="2"/>
        <v>25914076.6</v>
      </c>
      <c r="L44" s="32"/>
      <c r="M44" s="33"/>
      <c r="N44" s="34"/>
    </row>
    <row r="45" ht="15.75" customHeight="1">
      <c r="A45" s="23" t="s">
        <v>116</v>
      </c>
      <c r="B45" s="24" t="s">
        <v>117</v>
      </c>
      <c r="C45" s="23" t="s">
        <v>118</v>
      </c>
      <c r="D45" s="25" t="s">
        <v>39</v>
      </c>
      <c r="E45" s="26" t="s">
        <v>40</v>
      </c>
      <c r="F45" s="27"/>
      <c r="G45" s="23" t="s">
        <v>41</v>
      </c>
      <c r="H45" s="31">
        <v>3890543.0</v>
      </c>
      <c r="I45" s="37">
        <v>466240.0</v>
      </c>
      <c r="J45" s="37"/>
      <c r="K45" s="45">
        <f t="shared" si="2"/>
        <v>4356783</v>
      </c>
      <c r="L45" s="32"/>
      <c r="M45" s="33"/>
      <c r="N45" s="34"/>
    </row>
    <row r="46" ht="15.75" customHeight="1">
      <c r="A46" s="23" t="s">
        <v>119</v>
      </c>
      <c r="B46" s="24" t="s">
        <v>120</v>
      </c>
      <c r="C46" s="23" t="s">
        <v>121</v>
      </c>
      <c r="D46" s="25" t="s">
        <v>39</v>
      </c>
      <c r="E46" s="26" t="s">
        <v>40</v>
      </c>
      <c r="F46" s="27"/>
      <c r="G46" s="23" t="s">
        <v>41</v>
      </c>
      <c r="H46" s="31">
        <v>5266895.8</v>
      </c>
      <c r="I46" s="37">
        <v>870000.0</v>
      </c>
      <c r="J46" s="37"/>
      <c r="K46" s="45">
        <f t="shared" si="2"/>
        <v>6136895.8</v>
      </c>
      <c r="L46" s="32"/>
      <c r="M46" s="33"/>
      <c r="N46" s="34"/>
    </row>
    <row r="47" ht="15.75" customHeight="1">
      <c r="A47" s="23" t="s">
        <v>122</v>
      </c>
      <c r="B47" s="24" t="s">
        <v>123</v>
      </c>
      <c r="C47" s="23" t="s">
        <v>124</v>
      </c>
      <c r="D47" s="25" t="s">
        <v>39</v>
      </c>
      <c r="E47" s="26" t="s">
        <v>40</v>
      </c>
      <c r="F47" s="27"/>
      <c r="G47" s="23" t="s">
        <v>41</v>
      </c>
      <c r="H47" s="31">
        <v>5215157.0</v>
      </c>
      <c r="I47" s="37">
        <v>250000.0</v>
      </c>
      <c r="J47" s="37"/>
      <c r="K47" s="45">
        <f t="shared" ref="K47:K48" si="3">SUM(H47:I47)</f>
        <v>5465157</v>
      </c>
      <c r="L47" s="32"/>
      <c r="M47" s="33"/>
      <c r="N47" s="34"/>
    </row>
    <row r="48" ht="15.75" customHeight="1">
      <c r="A48" s="23" t="s">
        <v>125</v>
      </c>
      <c r="B48" s="24" t="s">
        <v>126</v>
      </c>
      <c r="C48" s="23" t="s">
        <v>127</v>
      </c>
      <c r="D48" s="25" t="s">
        <v>39</v>
      </c>
      <c r="E48" s="26" t="s">
        <v>40</v>
      </c>
      <c r="F48" s="27"/>
      <c r="G48" s="23" t="s">
        <v>41</v>
      </c>
      <c r="H48" s="31">
        <v>2882691.8</v>
      </c>
      <c r="I48" s="37">
        <v>1.32E7</v>
      </c>
      <c r="J48" s="37"/>
      <c r="K48" s="45">
        <f t="shared" si="3"/>
        <v>16082691.8</v>
      </c>
      <c r="L48" s="32"/>
      <c r="M48" s="33"/>
      <c r="N48" s="34"/>
    </row>
    <row r="49" ht="15.75" customHeight="1">
      <c r="A49" s="23" t="s">
        <v>428</v>
      </c>
      <c r="B49" s="54" t="s">
        <v>429</v>
      </c>
      <c r="C49" s="23" t="s">
        <v>128</v>
      </c>
      <c r="D49" s="25" t="s">
        <v>39</v>
      </c>
      <c r="E49" s="26" t="s">
        <v>40</v>
      </c>
      <c r="F49" s="27"/>
      <c r="G49" s="23" t="s">
        <v>41</v>
      </c>
      <c r="H49" s="55">
        <v>1564885.0</v>
      </c>
      <c r="I49" s="56">
        <v>2600000.0</v>
      </c>
      <c r="J49" s="37"/>
      <c r="K49" s="45">
        <f>SUM(H49:J49)</f>
        <v>4164885</v>
      </c>
      <c r="L49" s="32"/>
      <c r="M49" s="33"/>
      <c r="N49" s="57"/>
    </row>
    <row r="50" ht="15.75" customHeight="1">
      <c r="A50" s="53"/>
      <c r="B50" s="54"/>
      <c r="C50" s="58"/>
      <c r="D50" s="26"/>
      <c r="E50" s="26"/>
      <c r="F50" s="59" t="s">
        <v>129</v>
      </c>
      <c r="G50" s="14"/>
      <c r="H50" s="60" t="str">
        <f>H49+H48+H47+H46+H45+H44+H43+H37+H36+H35+H34+H33+H32+H31+H30+H29+H28+H27+H26+H25+H24+H23+H22+H21+H20+H16+H15+H14+#REF!</f>
        <v>#REF!</v>
      </c>
      <c r="I50" s="60" t="str">
        <f>I49+I48+I47+I46+I45+I44+I43+I37+I36+I35+I34+I33+I32+I31+I30+I29+I28+I27+I26+I25+I24+I23+I22+I21+I20+I16+#REF!+I15+I14+#REF!</f>
        <v>#VALUE!</v>
      </c>
      <c r="J50" s="60" t="str">
        <f>#REF!</f>
        <v>#REF!</v>
      </c>
      <c r="K50" s="61" t="str">
        <f>K49+K48+K47+K46+K45+K44+K43+K37+K36+K35+K34+K33+K32+K31+K30+K29+K28+K27+K26+K25+K24+K23+K22+K21+K20+K16+#REF!+K15+K14+#REF!</f>
        <v>#REF!</v>
      </c>
      <c r="L50" s="32"/>
      <c r="M50" s="33"/>
      <c r="N50" s="57"/>
    </row>
    <row r="51" ht="15.75" customHeight="1">
      <c r="A51" s="22" t="s">
        <v>130</v>
      </c>
      <c r="B51" s="16"/>
      <c r="C51" s="16"/>
      <c r="D51" s="16"/>
      <c r="E51" s="16"/>
      <c r="F51" s="16"/>
      <c r="G51" s="16"/>
      <c r="H51" s="16"/>
      <c r="I51" s="16"/>
      <c r="J51" s="16"/>
      <c r="K51" s="16"/>
      <c r="L51" s="16"/>
      <c r="M51" s="16"/>
      <c r="N51" s="14"/>
    </row>
    <row r="52" ht="15.75" customHeight="1">
      <c r="A52" s="62" t="s">
        <v>131</v>
      </c>
      <c r="B52" s="63" t="s">
        <v>132</v>
      </c>
      <c r="C52" s="52" t="s">
        <v>133</v>
      </c>
      <c r="D52" s="25" t="s">
        <v>39</v>
      </c>
      <c r="E52" s="26" t="s">
        <v>40</v>
      </c>
      <c r="F52" s="51" t="s">
        <v>134</v>
      </c>
      <c r="G52" s="26" t="s">
        <v>135</v>
      </c>
      <c r="H52" s="33"/>
      <c r="I52" s="33"/>
      <c r="J52" s="31">
        <v>7000000.0</v>
      </c>
      <c r="K52" s="37">
        <f t="shared" ref="K52:K55" si="4">J52</f>
        <v>7000000</v>
      </c>
      <c r="L52" s="64"/>
      <c r="M52" s="64"/>
      <c r="N52" s="64"/>
    </row>
    <row r="53" ht="37.5" customHeight="1">
      <c r="A53" s="114" t="s">
        <v>136</v>
      </c>
      <c r="B53" s="63" t="s">
        <v>443</v>
      </c>
      <c r="C53" s="52" t="s">
        <v>133</v>
      </c>
      <c r="D53" s="25" t="s">
        <v>39</v>
      </c>
      <c r="E53" s="26" t="s">
        <v>40</v>
      </c>
      <c r="F53" s="51" t="s">
        <v>134</v>
      </c>
      <c r="G53" s="26" t="s">
        <v>135</v>
      </c>
      <c r="H53" s="33"/>
      <c r="I53" s="33"/>
      <c r="J53" s="31">
        <v>2000000.0</v>
      </c>
      <c r="K53" s="37">
        <f t="shared" si="4"/>
        <v>2000000</v>
      </c>
      <c r="L53" s="109"/>
      <c r="M53" s="109"/>
      <c r="N53" s="109"/>
    </row>
    <row r="54" ht="15.75" customHeight="1">
      <c r="A54" s="152" t="s">
        <v>140</v>
      </c>
      <c r="B54" s="63" t="s">
        <v>444</v>
      </c>
      <c r="C54" s="52" t="s">
        <v>175</v>
      </c>
      <c r="D54" s="25" t="s">
        <v>39</v>
      </c>
      <c r="E54" s="26" t="s">
        <v>40</v>
      </c>
      <c r="F54" s="51" t="s">
        <v>134</v>
      </c>
      <c r="G54" s="26" t="s">
        <v>135</v>
      </c>
      <c r="H54" s="33"/>
      <c r="I54" s="33"/>
      <c r="J54" s="31">
        <v>1000000.0</v>
      </c>
      <c r="K54" s="37">
        <f t="shared" si="4"/>
        <v>1000000</v>
      </c>
      <c r="L54" s="65"/>
      <c r="M54" s="65"/>
      <c r="N54" s="65"/>
    </row>
    <row r="55" ht="15.75" customHeight="1">
      <c r="A55" s="152" t="s">
        <v>146</v>
      </c>
      <c r="B55" s="63" t="s">
        <v>178</v>
      </c>
      <c r="C55" s="52" t="s">
        <v>175</v>
      </c>
      <c r="D55" s="25" t="s">
        <v>39</v>
      </c>
      <c r="E55" s="26" t="s">
        <v>40</v>
      </c>
      <c r="F55" s="51" t="s">
        <v>134</v>
      </c>
      <c r="G55" s="26" t="s">
        <v>135</v>
      </c>
      <c r="H55" s="33"/>
      <c r="I55" s="33"/>
      <c r="J55" s="31">
        <v>1200000.0</v>
      </c>
      <c r="K55" s="37">
        <f t="shared" si="4"/>
        <v>1200000</v>
      </c>
      <c r="L55" s="65"/>
      <c r="M55" s="65"/>
      <c r="N55" s="65"/>
    </row>
    <row r="56" ht="15.75" customHeight="1">
      <c r="A56" s="62" t="s">
        <v>151</v>
      </c>
      <c r="B56" s="79" t="s">
        <v>137</v>
      </c>
      <c r="C56" s="52" t="s">
        <v>138</v>
      </c>
      <c r="D56" s="25" t="s">
        <v>39</v>
      </c>
      <c r="E56" s="26" t="s">
        <v>40</v>
      </c>
      <c r="F56" s="27" t="s">
        <v>139</v>
      </c>
      <c r="G56" s="26" t="s">
        <v>135</v>
      </c>
      <c r="H56" s="33"/>
      <c r="I56" s="33"/>
      <c r="J56" s="37">
        <v>4000000.0</v>
      </c>
      <c r="K56" s="37">
        <v>4000000.0</v>
      </c>
      <c r="L56" s="65"/>
      <c r="M56" s="65"/>
      <c r="N56" s="65"/>
    </row>
    <row r="57" ht="15.75" customHeight="1">
      <c r="A57" s="62" t="s">
        <v>155</v>
      </c>
      <c r="B57" s="27" t="s">
        <v>147</v>
      </c>
      <c r="C57" s="23" t="s">
        <v>148</v>
      </c>
      <c r="D57" s="25" t="s">
        <v>39</v>
      </c>
      <c r="E57" s="26" t="s">
        <v>40</v>
      </c>
      <c r="F57" s="69" t="s">
        <v>149</v>
      </c>
      <c r="G57" s="65" t="s">
        <v>150</v>
      </c>
      <c r="H57" s="33"/>
      <c r="I57" s="37">
        <v>1.5E7</v>
      </c>
      <c r="J57" s="33"/>
      <c r="K57" s="37">
        <v>1.5E7</v>
      </c>
      <c r="L57" s="64"/>
      <c r="M57" s="64"/>
      <c r="N57" s="64"/>
      <c r="P57" s="66"/>
    </row>
    <row r="58" ht="15.75" customHeight="1">
      <c r="A58" s="62" t="s">
        <v>159</v>
      </c>
      <c r="B58" s="63" t="s">
        <v>152</v>
      </c>
      <c r="C58" s="39" t="s">
        <v>153</v>
      </c>
      <c r="D58" s="25" t="s">
        <v>39</v>
      </c>
      <c r="E58" s="26" t="s">
        <v>40</v>
      </c>
      <c r="F58" s="51" t="s">
        <v>154</v>
      </c>
      <c r="G58" s="65" t="s">
        <v>150</v>
      </c>
      <c r="H58" s="70"/>
      <c r="I58" s="71">
        <v>4329000.0</v>
      </c>
      <c r="J58" s="51"/>
      <c r="K58" s="71">
        <f>I58</f>
        <v>4329000</v>
      </c>
      <c r="L58" s="33"/>
      <c r="M58" s="33"/>
      <c r="N58" s="34"/>
      <c r="P58" s="66"/>
    </row>
    <row r="59" ht="15.75" customHeight="1">
      <c r="A59" s="62" t="s">
        <v>163</v>
      </c>
      <c r="B59" s="72" t="s">
        <v>156</v>
      </c>
      <c r="C59" s="39" t="s">
        <v>157</v>
      </c>
      <c r="D59" s="40" t="s">
        <v>39</v>
      </c>
      <c r="E59" s="41" t="s">
        <v>40</v>
      </c>
      <c r="F59" s="42" t="s">
        <v>158</v>
      </c>
      <c r="G59" s="65" t="s">
        <v>150</v>
      </c>
      <c r="H59" s="73"/>
      <c r="I59" s="44">
        <v>6500000.0</v>
      </c>
      <c r="J59" s="73"/>
      <c r="K59" s="44">
        <v>6500000.0</v>
      </c>
      <c r="L59" s="73"/>
      <c r="M59" s="73"/>
      <c r="N59" s="74"/>
      <c r="P59" s="66"/>
    </row>
    <row r="60" ht="15.75" customHeight="1">
      <c r="A60" s="62" t="s">
        <v>167</v>
      </c>
      <c r="B60" s="72" t="s">
        <v>160</v>
      </c>
      <c r="C60" s="39" t="s">
        <v>161</v>
      </c>
      <c r="D60" s="40" t="s">
        <v>39</v>
      </c>
      <c r="E60" s="41" t="s">
        <v>40</v>
      </c>
      <c r="F60" s="42" t="s">
        <v>162</v>
      </c>
      <c r="G60" s="65" t="s">
        <v>150</v>
      </c>
      <c r="H60" s="73"/>
      <c r="I60" s="44">
        <v>1.0E7</v>
      </c>
      <c r="J60" s="73"/>
      <c r="K60" s="44">
        <v>1.0E7</v>
      </c>
      <c r="L60" s="73"/>
      <c r="M60" s="73"/>
      <c r="N60" s="74"/>
      <c r="P60" s="66"/>
    </row>
    <row r="61" ht="15.75" customHeight="1">
      <c r="A61" s="46" t="s">
        <v>144</v>
      </c>
    </row>
    <row r="62" ht="15.75" customHeight="1">
      <c r="A62" s="46"/>
    </row>
    <row r="63" ht="24.0" customHeight="1">
      <c r="A63" s="10" t="s">
        <v>4</v>
      </c>
      <c r="B63" s="11" t="s">
        <v>5</v>
      </c>
      <c r="C63" s="49"/>
      <c r="D63" s="13" t="s">
        <v>7</v>
      </c>
      <c r="E63" s="14"/>
      <c r="F63" s="50"/>
      <c r="G63" s="50"/>
      <c r="H63" s="15" t="s">
        <v>10</v>
      </c>
      <c r="I63" s="16"/>
      <c r="J63" s="16"/>
      <c r="K63" s="14"/>
      <c r="L63" s="13" t="s">
        <v>624</v>
      </c>
      <c r="M63" s="16"/>
      <c r="N63" s="14"/>
    </row>
    <row r="64" ht="15.75" customHeight="1">
      <c r="A64" s="18"/>
      <c r="B64" s="18"/>
      <c r="C64" s="12" t="s">
        <v>6</v>
      </c>
      <c r="D64" s="10" t="s">
        <v>12</v>
      </c>
      <c r="E64" s="10" t="s">
        <v>13</v>
      </c>
      <c r="F64" s="10" t="s">
        <v>8</v>
      </c>
      <c r="G64" s="10" t="s">
        <v>9</v>
      </c>
      <c r="H64" s="10" t="s">
        <v>14</v>
      </c>
      <c r="I64" s="10" t="s">
        <v>15</v>
      </c>
      <c r="J64" s="10" t="s">
        <v>16</v>
      </c>
      <c r="K64" s="10" t="s">
        <v>17</v>
      </c>
      <c r="L64" s="10" t="s">
        <v>18</v>
      </c>
      <c r="M64" s="10" t="s">
        <v>19</v>
      </c>
      <c r="N64" s="10" t="s">
        <v>20</v>
      </c>
    </row>
    <row r="65" ht="25.5" customHeight="1">
      <c r="A65" s="20"/>
      <c r="B65" s="20"/>
      <c r="C65" s="20"/>
      <c r="D65" s="20"/>
      <c r="E65" s="20"/>
      <c r="F65" s="20"/>
      <c r="G65" s="20"/>
      <c r="H65" s="20"/>
      <c r="I65" s="20"/>
      <c r="J65" s="20"/>
      <c r="K65" s="20"/>
      <c r="L65" s="20"/>
      <c r="M65" s="20"/>
      <c r="N65" s="20"/>
    </row>
    <row r="66" ht="15.75" customHeight="1">
      <c r="A66" s="21" t="s">
        <v>21</v>
      </c>
      <c r="B66" s="21" t="s">
        <v>22</v>
      </c>
      <c r="C66" s="21" t="s">
        <v>23</v>
      </c>
      <c r="D66" s="21" t="s">
        <v>24</v>
      </c>
      <c r="E66" s="21" t="s">
        <v>25</v>
      </c>
      <c r="F66" s="21" t="s">
        <v>26</v>
      </c>
      <c r="G66" s="21" t="s">
        <v>27</v>
      </c>
      <c r="H66" s="21" t="s">
        <v>28</v>
      </c>
      <c r="I66" s="21" t="s">
        <v>29</v>
      </c>
      <c r="J66" s="21" t="s">
        <v>30</v>
      </c>
      <c r="K66" s="21" t="s">
        <v>31</v>
      </c>
      <c r="L66" s="21" t="s">
        <v>32</v>
      </c>
      <c r="M66" s="21" t="s">
        <v>33</v>
      </c>
      <c r="N66" s="21" t="s">
        <v>34</v>
      </c>
    </row>
    <row r="67" ht="15.75" customHeight="1">
      <c r="A67" s="22" t="s">
        <v>130</v>
      </c>
      <c r="B67" s="16"/>
      <c r="C67" s="16"/>
      <c r="D67" s="16"/>
      <c r="E67" s="16"/>
      <c r="F67" s="16"/>
      <c r="G67" s="16"/>
      <c r="H67" s="16"/>
      <c r="I67" s="16"/>
      <c r="J67" s="16"/>
      <c r="K67" s="16"/>
      <c r="L67" s="16"/>
      <c r="M67" s="16"/>
      <c r="N67" s="14"/>
    </row>
    <row r="68" ht="15.75" customHeight="1">
      <c r="A68" s="62" t="s">
        <v>170</v>
      </c>
      <c r="B68" s="72" t="s">
        <v>164</v>
      </c>
      <c r="C68" s="39" t="s">
        <v>165</v>
      </c>
      <c r="D68" s="40" t="s">
        <v>39</v>
      </c>
      <c r="E68" s="41" t="s">
        <v>40</v>
      </c>
      <c r="F68" s="42" t="s">
        <v>166</v>
      </c>
      <c r="G68" s="65" t="s">
        <v>150</v>
      </c>
      <c r="H68" s="73"/>
      <c r="I68" s="44">
        <v>3000000.0</v>
      </c>
      <c r="J68" s="73"/>
      <c r="K68" s="44">
        <v>3000000.0</v>
      </c>
      <c r="L68" s="73"/>
      <c r="M68" s="73"/>
      <c r="N68" s="74"/>
    </row>
    <row r="69" ht="15.75" customHeight="1">
      <c r="A69" s="62" t="s">
        <v>173</v>
      </c>
      <c r="B69" s="72" t="s">
        <v>168</v>
      </c>
      <c r="C69" s="39" t="s">
        <v>165</v>
      </c>
      <c r="D69" s="40" t="s">
        <v>39</v>
      </c>
      <c r="E69" s="41" t="s">
        <v>40</v>
      </c>
      <c r="F69" s="42" t="s">
        <v>169</v>
      </c>
      <c r="G69" s="65" t="s">
        <v>150</v>
      </c>
      <c r="H69" s="73"/>
      <c r="I69" s="44">
        <v>1.0E7</v>
      </c>
      <c r="J69" s="73"/>
      <c r="K69" s="44">
        <v>1.0E7</v>
      </c>
      <c r="L69" s="73"/>
      <c r="M69" s="73"/>
      <c r="N69" s="74"/>
    </row>
    <row r="70" ht="15.75" customHeight="1">
      <c r="A70" s="62" t="s">
        <v>177</v>
      </c>
      <c r="B70" s="63" t="s">
        <v>446</v>
      </c>
      <c r="C70" s="52" t="s">
        <v>218</v>
      </c>
      <c r="D70" s="25" t="s">
        <v>39</v>
      </c>
      <c r="E70" s="26" t="s">
        <v>40</v>
      </c>
      <c r="F70" s="51" t="s">
        <v>447</v>
      </c>
      <c r="G70" s="26" t="s">
        <v>150</v>
      </c>
      <c r="H70" s="70"/>
      <c r="I70" s="71">
        <v>50000.0</v>
      </c>
      <c r="J70" s="84"/>
      <c r="K70" s="71">
        <v>50000.0</v>
      </c>
      <c r="L70" s="65"/>
      <c r="M70" s="65"/>
      <c r="N70" s="65"/>
    </row>
    <row r="71" ht="15.75" customHeight="1">
      <c r="A71" s="62" t="s">
        <v>180</v>
      </c>
      <c r="B71" s="63" t="s">
        <v>217</v>
      </c>
      <c r="C71" s="52" t="s">
        <v>218</v>
      </c>
      <c r="D71" s="25" t="s">
        <v>39</v>
      </c>
      <c r="E71" s="26" t="s">
        <v>40</v>
      </c>
      <c r="F71" s="51" t="s">
        <v>219</v>
      </c>
      <c r="G71" s="26" t="s">
        <v>150</v>
      </c>
      <c r="H71" s="70"/>
      <c r="I71" s="71">
        <v>100000.0</v>
      </c>
      <c r="J71" s="84"/>
      <c r="K71" s="71">
        <v>100000.0</v>
      </c>
      <c r="L71" s="65"/>
      <c r="M71" s="65"/>
      <c r="N71" s="65"/>
    </row>
    <row r="72" ht="15.75" customHeight="1">
      <c r="A72" s="62" t="s">
        <v>183</v>
      </c>
      <c r="B72" s="63" t="s">
        <v>221</v>
      </c>
      <c r="C72" s="52" t="s">
        <v>222</v>
      </c>
      <c r="D72" s="25" t="s">
        <v>39</v>
      </c>
      <c r="E72" s="26" t="s">
        <v>40</v>
      </c>
      <c r="F72" s="51" t="s">
        <v>223</v>
      </c>
      <c r="G72" s="26" t="s">
        <v>150</v>
      </c>
      <c r="H72" s="70"/>
      <c r="I72" s="71">
        <v>150000.0</v>
      </c>
      <c r="J72" s="84"/>
      <c r="K72" s="71">
        <v>150000.0</v>
      </c>
      <c r="L72" s="65"/>
      <c r="M72" s="65"/>
      <c r="N72" s="65"/>
    </row>
    <row r="73" ht="39.0" customHeight="1">
      <c r="A73" s="62" t="s">
        <v>187</v>
      </c>
      <c r="B73" s="81" t="s">
        <v>184</v>
      </c>
      <c r="C73" s="39" t="s">
        <v>185</v>
      </c>
      <c r="D73" s="25" t="s">
        <v>39</v>
      </c>
      <c r="E73" s="26" t="s">
        <v>40</v>
      </c>
      <c r="F73" s="82" t="s">
        <v>186</v>
      </c>
      <c r="G73" s="65" t="s">
        <v>150</v>
      </c>
      <c r="H73" s="33"/>
      <c r="I73" s="45">
        <v>50000.0</v>
      </c>
      <c r="J73" s="33"/>
      <c r="K73" s="45">
        <v>50000.0</v>
      </c>
      <c r="L73" s="33"/>
      <c r="M73" s="33"/>
      <c r="N73" s="34"/>
    </row>
    <row r="74" ht="15.75" customHeight="1">
      <c r="A74" s="62" t="s">
        <v>191</v>
      </c>
      <c r="B74" s="173" t="s">
        <v>448</v>
      </c>
      <c r="C74" s="39" t="s">
        <v>189</v>
      </c>
      <c r="D74" s="25" t="s">
        <v>39</v>
      </c>
      <c r="E74" s="26" t="s">
        <v>40</v>
      </c>
      <c r="F74" s="174" t="s">
        <v>449</v>
      </c>
      <c r="G74" s="65" t="s">
        <v>150</v>
      </c>
      <c r="H74" s="70"/>
      <c r="I74" s="71">
        <v>100000.0</v>
      </c>
      <c r="J74" s="51"/>
      <c r="K74" s="71">
        <v>100000.0</v>
      </c>
      <c r="L74" s="33"/>
      <c r="M74" s="33"/>
      <c r="N74" s="34"/>
    </row>
    <row r="75" ht="44.25" customHeight="1">
      <c r="A75" s="62" t="s">
        <v>194</v>
      </c>
      <c r="B75" s="63" t="s">
        <v>192</v>
      </c>
      <c r="C75" s="39" t="s">
        <v>157</v>
      </c>
      <c r="D75" s="25" t="s">
        <v>39</v>
      </c>
      <c r="E75" s="26" t="s">
        <v>40</v>
      </c>
      <c r="F75" s="83" t="s">
        <v>193</v>
      </c>
      <c r="G75" s="65" t="s">
        <v>150</v>
      </c>
      <c r="H75" s="70"/>
      <c r="I75" s="71">
        <v>322709.0</v>
      </c>
      <c r="J75" s="51"/>
      <c r="K75" s="71">
        <v>322709.0</v>
      </c>
      <c r="L75" s="33"/>
      <c r="M75" s="33"/>
      <c r="N75" s="34"/>
    </row>
    <row r="76" ht="15.75" customHeight="1">
      <c r="A76" s="62" t="s">
        <v>198</v>
      </c>
      <c r="B76" s="63" t="s">
        <v>195</v>
      </c>
      <c r="C76" s="39" t="s">
        <v>196</v>
      </c>
      <c r="D76" s="25" t="s">
        <v>39</v>
      </c>
      <c r="E76" s="26" t="s">
        <v>40</v>
      </c>
      <c r="F76" s="134" t="s">
        <v>450</v>
      </c>
      <c r="G76" s="65" t="s">
        <v>150</v>
      </c>
      <c r="H76" s="70"/>
      <c r="I76" s="71">
        <v>100000.0</v>
      </c>
      <c r="J76" s="84"/>
      <c r="K76" s="71">
        <v>100000.0</v>
      </c>
      <c r="L76" s="33"/>
      <c r="M76" s="80"/>
      <c r="N76" s="34"/>
    </row>
    <row r="77" ht="53.25" customHeight="1">
      <c r="A77" s="62" t="s">
        <v>202</v>
      </c>
      <c r="B77" s="63" t="s">
        <v>199</v>
      </c>
      <c r="C77" s="39" t="s">
        <v>200</v>
      </c>
      <c r="D77" s="25" t="s">
        <v>39</v>
      </c>
      <c r="E77" s="26" t="s">
        <v>40</v>
      </c>
      <c r="F77" s="175" t="s">
        <v>451</v>
      </c>
      <c r="G77" s="26" t="s">
        <v>150</v>
      </c>
      <c r="H77" s="70"/>
      <c r="I77" s="71">
        <v>100000.0</v>
      </c>
      <c r="J77" s="84"/>
      <c r="K77" s="71">
        <v>100000.0</v>
      </c>
      <c r="L77" s="33"/>
      <c r="M77" s="33"/>
      <c r="N77" s="34"/>
    </row>
    <row r="78" ht="15.75" customHeight="1">
      <c r="A78" s="62" t="s">
        <v>208</v>
      </c>
      <c r="B78" s="63" t="s">
        <v>203</v>
      </c>
      <c r="C78" s="39" t="s">
        <v>204</v>
      </c>
      <c r="D78" s="25" t="s">
        <v>39</v>
      </c>
      <c r="E78" s="26" t="s">
        <v>40</v>
      </c>
      <c r="F78" s="51" t="s">
        <v>205</v>
      </c>
      <c r="G78" s="26" t="s">
        <v>150</v>
      </c>
      <c r="H78" s="70"/>
      <c r="I78" s="71">
        <v>450000.0</v>
      </c>
      <c r="J78" s="84"/>
      <c r="K78" s="71">
        <v>450000.0</v>
      </c>
      <c r="L78" s="33"/>
      <c r="M78" s="33"/>
      <c r="N78" s="34"/>
      <c r="P78" s="172" t="str">
        <f>K78+K77+K76+K75+K74+K73+#REF!+#REF!+#REF!+#REF!+K69</f>
        <v>#REF!</v>
      </c>
    </row>
    <row r="79" ht="15.75" customHeight="1">
      <c r="A79" s="46" t="s">
        <v>206</v>
      </c>
    </row>
    <row r="80" ht="15.75" customHeight="1">
      <c r="A80" s="46"/>
      <c r="B80" s="46"/>
      <c r="C80" s="46"/>
      <c r="D80" s="46"/>
      <c r="E80" s="46"/>
      <c r="F80" s="46"/>
      <c r="G80" s="46"/>
      <c r="H80" s="46"/>
      <c r="I80" s="67"/>
      <c r="J80" s="46"/>
      <c r="K80" s="46"/>
      <c r="L80" s="46"/>
      <c r="M80" s="46"/>
      <c r="N80" s="46"/>
      <c r="P80" s="67"/>
    </row>
    <row r="81" ht="15.75" customHeight="1">
      <c r="A81" s="46"/>
      <c r="B81" s="46"/>
      <c r="C81" s="46"/>
      <c r="D81" s="46"/>
      <c r="E81" s="46"/>
      <c r="F81" s="46"/>
      <c r="G81" s="46"/>
      <c r="H81" s="46"/>
      <c r="I81" s="46"/>
      <c r="J81" s="46"/>
      <c r="K81" s="46"/>
      <c r="L81" s="46"/>
      <c r="M81" s="46"/>
      <c r="N81" s="46"/>
    </row>
    <row r="82" ht="29.25" customHeight="1">
      <c r="A82" s="10" t="s">
        <v>4</v>
      </c>
      <c r="B82" s="11" t="s">
        <v>5</v>
      </c>
      <c r="C82" s="49"/>
      <c r="D82" s="13" t="s">
        <v>7</v>
      </c>
      <c r="E82" s="14"/>
      <c r="F82" s="50"/>
      <c r="G82" s="50"/>
      <c r="H82" s="15" t="s">
        <v>10</v>
      </c>
      <c r="I82" s="16"/>
      <c r="J82" s="16"/>
      <c r="K82" s="14"/>
      <c r="L82" s="13" t="s">
        <v>625</v>
      </c>
      <c r="M82" s="16"/>
      <c r="N82" s="14"/>
    </row>
    <row r="83" ht="15.75" customHeight="1">
      <c r="A83" s="18"/>
      <c r="B83" s="18"/>
      <c r="C83" s="12" t="s">
        <v>6</v>
      </c>
      <c r="D83" s="10" t="s">
        <v>12</v>
      </c>
      <c r="E83" s="10" t="s">
        <v>13</v>
      </c>
      <c r="F83" s="10" t="s">
        <v>8</v>
      </c>
      <c r="G83" s="10" t="s">
        <v>9</v>
      </c>
      <c r="H83" s="10" t="s">
        <v>14</v>
      </c>
      <c r="I83" s="10" t="s">
        <v>15</v>
      </c>
      <c r="J83" s="10" t="s">
        <v>16</v>
      </c>
      <c r="K83" s="10" t="s">
        <v>17</v>
      </c>
      <c r="L83" s="10" t="s">
        <v>18</v>
      </c>
      <c r="M83" s="10" t="s">
        <v>19</v>
      </c>
      <c r="N83" s="10" t="s">
        <v>20</v>
      </c>
    </row>
    <row r="84" ht="28.5" customHeight="1">
      <c r="A84" s="20"/>
      <c r="B84" s="20"/>
      <c r="C84" s="20"/>
      <c r="D84" s="20"/>
      <c r="E84" s="20"/>
      <c r="F84" s="20"/>
      <c r="G84" s="20"/>
      <c r="H84" s="20"/>
      <c r="I84" s="20"/>
      <c r="J84" s="20"/>
      <c r="K84" s="20"/>
      <c r="L84" s="20"/>
      <c r="M84" s="20"/>
      <c r="N84" s="20"/>
    </row>
    <row r="85" ht="15.75" customHeight="1">
      <c r="A85" s="21" t="s">
        <v>21</v>
      </c>
      <c r="B85" s="21" t="s">
        <v>22</v>
      </c>
      <c r="C85" s="21" t="s">
        <v>23</v>
      </c>
      <c r="D85" s="21" t="s">
        <v>24</v>
      </c>
      <c r="E85" s="21" t="s">
        <v>25</v>
      </c>
      <c r="F85" s="21" t="s">
        <v>26</v>
      </c>
      <c r="G85" s="21" t="s">
        <v>27</v>
      </c>
      <c r="H85" s="21" t="s">
        <v>28</v>
      </c>
      <c r="I85" s="21" t="s">
        <v>29</v>
      </c>
      <c r="J85" s="21" t="s">
        <v>30</v>
      </c>
      <c r="K85" s="21" t="s">
        <v>31</v>
      </c>
      <c r="L85" s="21" t="s">
        <v>32</v>
      </c>
      <c r="M85" s="21" t="s">
        <v>33</v>
      </c>
      <c r="N85" s="21" t="s">
        <v>34</v>
      </c>
    </row>
    <row r="86" ht="15.75" customHeight="1">
      <c r="A86" s="62" t="s">
        <v>212</v>
      </c>
      <c r="B86" s="63" t="s">
        <v>209</v>
      </c>
      <c r="C86" s="52" t="s">
        <v>210</v>
      </c>
      <c r="D86" s="25" t="s">
        <v>39</v>
      </c>
      <c r="E86" s="26" t="s">
        <v>40</v>
      </c>
      <c r="F86" s="51" t="s">
        <v>211</v>
      </c>
      <c r="G86" s="26" t="s">
        <v>150</v>
      </c>
      <c r="H86" s="70"/>
      <c r="I86" s="71">
        <v>300000.0</v>
      </c>
      <c r="J86" s="84"/>
      <c r="K86" s="71">
        <v>300000.0</v>
      </c>
      <c r="L86" s="65"/>
      <c r="M86" s="65"/>
      <c r="N86" s="65"/>
    </row>
    <row r="87" ht="15.75" customHeight="1">
      <c r="A87" s="62" t="s">
        <v>216</v>
      </c>
      <c r="B87" s="63" t="s">
        <v>213</v>
      </c>
      <c r="C87" s="52" t="s">
        <v>214</v>
      </c>
      <c r="D87" s="25" t="s">
        <v>39</v>
      </c>
      <c r="E87" s="26" t="s">
        <v>40</v>
      </c>
      <c r="F87" s="51" t="s">
        <v>215</v>
      </c>
      <c r="G87" s="26" t="s">
        <v>150</v>
      </c>
      <c r="H87" s="70"/>
      <c r="I87" s="71">
        <v>250000.0</v>
      </c>
      <c r="J87" s="84"/>
      <c r="K87" s="71">
        <v>250000.0</v>
      </c>
      <c r="L87" s="65"/>
      <c r="M87" s="65"/>
      <c r="N87" s="65"/>
    </row>
    <row r="88" ht="15.75" customHeight="1">
      <c r="A88" s="62" t="s">
        <v>220</v>
      </c>
      <c r="B88" s="63" t="s">
        <v>225</v>
      </c>
      <c r="C88" s="52" t="s">
        <v>226</v>
      </c>
      <c r="D88" s="25" t="s">
        <v>39</v>
      </c>
      <c r="E88" s="26" t="s">
        <v>40</v>
      </c>
      <c r="F88" s="51" t="s">
        <v>227</v>
      </c>
      <c r="G88" s="26" t="s">
        <v>150</v>
      </c>
      <c r="H88" s="70"/>
      <c r="I88" s="71">
        <v>100000.0</v>
      </c>
      <c r="J88" s="84"/>
      <c r="K88" s="71">
        <v>100000.0</v>
      </c>
      <c r="L88" s="65"/>
      <c r="M88" s="65"/>
      <c r="N88" s="65"/>
    </row>
    <row r="89" ht="15.75" customHeight="1">
      <c r="A89" s="62" t="s">
        <v>224</v>
      </c>
      <c r="B89" s="24" t="s">
        <v>229</v>
      </c>
      <c r="C89" s="52" t="s">
        <v>226</v>
      </c>
      <c r="D89" s="25" t="s">
        <v>39</v>
      </c>
      <c r="E89" s="26" t="s">
        <v>40</v>
      </c>
      <c r="F89" s="24" t="s">
        <v>229</v>
      </c>
      <c r="G89" s="26" t="s">
        <v>150</v>
      </c>
      <c r="H89" s="70"/>
      <c r="I89" s="71">
        <v>150000.0</v>
      </c>
      <c r="J89" s="84"/>
      <c r="K89" s="71">
        <f t="shared" ref="K89:K90" si="5">I89</f>
        <v>150000</v>
      </c>
      <c r="L89" s="65"/>
      <c r="M89" s="65"/>
      <c r="N89" s="65"/>
    </row>
    <row r="90" ht="15.75" customHeight="1">
      <c r="A90" s="62" t="s">
        <v>228</v>
      </c>
      <c r="B90" s="63" t="s">
        <v>231</v>
      </c>
      <c r="C90" s="52" t="s">
        <v>226</v>
      </c>
      <c r="D90" s="25" t="s">
        <v>39</v>
      </c>
      <c r="E90" s="26" t="s">
        <v>40</v>
      </c>
      <c r="F90" s="63" t="s">
        <v>232</v>
      </c>
      <c r="G90" s="52" t="s">
        <v>150</v>
      </c>
      <c r="H90" s="70"/>
      <c r="I90" s="71">
        <v>100000.0</v>
      </c>
      <c r="J90" s="84"/>
      <c r="K90" s="71">
        <f t="shared" si="5"/>
        <v>100000</v>
      </c>
      <c r="L90" s="65"/>
      <c r="M90" s="65"/>
      <c r="N90" s="65"/>
    </row>
    <row r="91" ht="15.75" customHeight="1">
      <c r="A91" s="62" t="s">
        <v>230</v>
      </c>
      <c r="B91" s="63" t="s">
        <v>237</v>
      </c>
      <c r="C91" s="52" t="s">
        <v>226</v>
      </c>
      <c r="D91" s="25" t="s">
        <v>39</v>
      </c>
      <c r="E91" s="26" t="s">
        <v>40</v>
      </c>
      <c r="F91" s="51" t="s">
        <v>238</v>
      </c>
      <c r="G91" s="26" t="s">
        <v>150</v>
      </c>
      <c r="H91" s="70"/>
      <c r="I91" s="71">
        <v>100000.0</v>
      </c>
      <c r="J91" s="84"/>
      <c r="K91" s="71">
        <v>100000.0</v>
      </c>
      <c r="L91" s="65"/>
      <c r="M91" s="65"/>
      <c r="N91" s="65"/>
    </row>
    <row r="92" ht="15.75" customHeight="1">
      <c r="A92" s="65"/>
      <c r="B92" s="51"/>
      <c r="C92" s="52"/>
      <c r="D92" s="52"/>
      <c r="E92" s="52"/>
      <c r="F92" s="51"/>
      <c r="G92" s="52"/>
      <c r="H92" s="85" t="s">
        <v>241</v>
      </c>
      <c r="I92" s="16"/>
      <c r="J92" s="14"/>
      <c r="K92" s="86">
        <f>K91+K90+K89+K88+K87+K86+K78+K77+K76+K75+K74+K73+K72+K71+K70+K69+K68+K60+K59+K58+K57</f>
        <v>51251709</v>
      </c>
      <c r="L92" s="65"/>
      <c r="M92" s="65"/>
      <c r="N92" s="65"/>
      <c r="P92" s="172" t="str">
        <f>#REF!+K91+#REF!+K90+K89+K88+K72+K70+K87+K86</f>
        <v>#REF!</v>
      </c>
    </row>
    <row r="93" ht="15.75" customHeight="1">
      <c r="A93" s="22" t="s">
        <v>130</v>
      </c>
      <c r="B93" s="16"/>
      <c r="C93" s="16"/>
      <c r="D93" s="16"/>
      <c r="E93" s="16"/>
      <c r="F93" s="16"/>
      <c r="G93" s="16"/>
      <c r="H93" s="16"/>
      <c r="I93" s="16"/>
      <c r="J93" s="16"/>
      <c r="K93" s="16"/>
      <c r="L93" s="16"/>
      <c r="M93" s="16"/>
      <c r="N93" s="14"/>
      <c r="P93" s="66"/>
    </row>
    <row r="94" ht="15.75" customHeight="1">
      <c r="A94" s="62" t="s">
        <v>233</v>
      </c>
      <c r="B94" s="87" t="s">
        <v>245</v>
      </c>
      <c r="C94" s="88" t="s">
        <v>246</v>
      </c>
      <c r="D94" s="25" t="s">
        <v>39</v>
      </c>
      <c r="E94" s="26" t="s">
        <v>40</v>
      </c>
      <c r="F94" s="87" t="s">
        <v>247</v>
      </c>
      <c r="G94" s="23" t="s">
        <v>248</v>
      </c>
      <c r="H94" s="89"/>
      <c r="I94" s="71">
        <v>1300000.0</v>
      </c>
      <c r="J94" s="89"/>
      <c r="K94" s="71">
        <f>I94</f>
        <v>1300000</v>
      </c>
      <c r="L94" s="89"/>
      <c r="M94" s="89"/>
      <c r="N94" s="89"/>
      <c r="P94" s="66"/>
    </row>
    <row r="95" ht="15.75" customHeight="1">
      <c r="A95" s="62" t="s">
        <v>236</v>
      </c>
      <c r="B95" s="90" t="s">
        <v>250</v>
      </c>
      <c r="C95" s="88" t="s">
        <v>251</v>
      </c>
      <c r="D95" s="25" t="s">
        <v>39</v>
      </c>
      <c r="E95" s="26" t="s">
        <v>40</v>
      </c>
      <c r="F95" s="90" t="s">
        <v>252</v>
      </c>
      <c r="G95" s="23" t="s">
        <v>248</v>
      </c>
      <c r="H95" s="89"/>
      <c r="I95" s="71"/>
      <c r="J95" s="71">
        <v>4500000.0</v>
      </c>
      <c r="K95" s="71">
        <v>4500000.0</v>
      </c>
      <c r="L95" s="89"/>
      <c r="M95" s="89"/>
      <c r="N95" s="89"/>
      <c r="P95" s="172"/>
    </row>
    <row r="96" ht="15.75" customHeight="1">
      <c r="A96" s="62" t="s">
        <v>239</v>
      </c>
      <c r="B96" s="87" t="s">
        <v>254</v>
      </c>
      <c r="C96" s="88" t="s">
        <v>251</v>
      </c>
      <c r="D96" s="25" t="s">
        <v>39</v>
      </c>
      <c r="E96" s="26" t="s">
        <v>40</v>
      </c>
      <c r="F96" s="34" t="s">
        <v>255</v>
      </c>
      <c r="G96" s="23" t="s">
        <v>248</v>
      </c>
      <c r="H96" s="89"/>
      <c r="I96" s="71"/>
      <c r="J96" s="71">
        <v>250000.0</v>
      </c>
      <c r="K96" s="71">
        <v>250000.0</v>
      </c>
      <c r="L96" s="89"/>
      <c r="M96" s="89"/>
      <c r="N96" s="89"/>
      <c r="P96" s="172"/>
    </row>
    <row r="97" ht="15.75" customHeight="1">
      <c r="A97" s="62" t="s">
        <v>244</v>
      </c>
      <c r="B97" s="87" t="s">
        <v>470</v>
      </c>
      <c r="C97" s="88" t="s">
        <v>471</v>
      </c>
      <c r="D97" s="25" t="s">
        <v>39</v>
      </c>
      <c r="E97" s="26" t="s">
        <v>40</v>
      </c>
      <c r="F97" s="34" t="s">
        <v>472</v>
      </c>
      <c r="G97" s="23" t="s">
        <v>248</v>
      </c>
      <c r="H97" s="89"/>
      <c r="I97" s="71"/>
      <c r="J97" s="71">
        <v>1200000.0</v>
      </c>
      <c r="K97" s="71">
        <f>J97</f>
        <v>1200000</v>
      </c>
      <c r="L97" s="89"/>
      <c r="M97" s="89"/>
      <c r="N97" s="89"/>
      <c r="P97" s="172"/>
    </row>
    <row r="98" ht="15.75" customHeight="1">
      <c r="A98" s="46" t="s">
        <v>242</v>
      </c>
      <c r="P98" s="66"/>
    </row>
    <row r="99" ht="15.75" customHeight="1">
      <c r="P99" s="66"/>
    </row>
    <row r="100" ht="15.75" customHeight="1">
      <c r="A100" s="46"/>
    </row>
    <row r="101" ht="26.25" customHeight="1">
      <c r="A101" s="10" t="s">
        <v>4</v>
      </c>
      <c r="B101" s="11" t="s">
        <v>5</v>
      </c>
      <c r="C101" s="49"/>
      <c r="D101" s="13" t="s">
        <v>7</v>
      </c>
      <c r="E101" s="14"/>
      <c r="F101" s="50"/>
      <c r="G101" s="50"/>
      <c r="H101" s="15" t="s">
        <v>10</v>
      </c>
      <c r="I101" s="16"/>
      <c r="J101" s="16"/>
      <c r="K101" s="14"/>
      <c r="L101" s="13" t="s">
        <v>626</v>
      </c>
      <c r="M101" s="16"/>
      <c r="N101" s="14"/>
    </row>
    <row r="102" ht="15.75" customHeight="1">
      <c r="A102" s="18"/>
      <c r="B102" s="18"/>
      <c r="C102" s="12" t="s">
        <v>6</v>
      </c>
      <c r="D102" s="10" t="s">
        <v>12</v>
      </c>
      <c r="E102" s="10" t="s">
        <v>13</v>
      </c>
      <c r="F102" s="10" t="s">
        <v>8</v>
      </c>
      <c r="G102" s="10" t="s">
        <v>9</v>
      </c>
      <c r="H102" s="10" t="s">
        <v>14</v>
      </c>
      <c r="I102" s="10" t="s">
        <v>15</v>
      </c>
      <c r="J102" s="10" t="s">
        <v>16</v>
      </c>
      <c r="K102" s="10" t="s">
        <v>17</v>
      </c>
      <c r="L102" s="10" t="s">
        <v>18</v>
      </c>
      <c r="M102" s="10" t="s">
        <v>19</v>
      </c>
      <c r="N102" s="10" t="s">
        <v>20</v>
      </c>
    </row>
    <row r="103" ht="24.75" customHeight="1">
      <c r="A103" s="20"/>
      <c r="B103" s="20"/>
      <c r="C103" s="20"/>
      <c r="D103" s="20"/>
      <c r="E103" s="20"/>
      <c r="F103" s="20"/>
      <c r="G103" s="20"/>
      <c r="H103" s="20"/>
      <c r="I103" s="20"/>
      <c r="J103" s="20"/>
      <c r="K103" s="20"/>
      <c r="L103" s="20"/>
      <c r="M103" s="20"/>
      <c r="N103" s="20"/>
    </row>
    <row r="104" ht="15.75" customHeight="1">
      <c r="A104" s="21" t="s">
        <v>21</v>
      </c>
      <c r="B104" s="21" t="s">
        <v>22</v>
      </c>
      <c r="C104" s="21" t="s">
        <v>23</v>
      </c>
      <c r="D104" s="21" t="s">
        <v>24</v>
      </c>
      <c r="E104" s="21" t="s">
        <v>25</v>
      </c>
      <c r="F104" s="21" t="s">
        <v>26</v>
      </c>
      <c r="G104" s="21" t="s">
        <v>27</v>
      </c>
      <c r="H104" s="21" t="s">
        <v>28</v>
      </c>
      <c r="I104" s="21" t="s">
        <v>29</v>
      </c>
      <c r="J104" s="21" t="s">
        <v>30</v>
      </c>
      <c r="K104" s="21" t="s">
        <v>31</v>
      </c>
      <c r="L104" s="21" t="s">
        <v>32</v>
      </c>
      <c r="M104" s="21" t="s">
        <v>33</v>
      </c>
      <c r="N104" s="21" t="s">
        <v>34</v>
      </c>
    </row>
    <row r="105" ht="15.75" customHeight="1">
      <c r="A105" s="22" t="s">
        <v>130</v>
      </c>
      <c r="B105" s="16"/>
      <c r="C105" s="16"/>
      <c r="D105" s="16"/>
      <c r="E105" s="16"/>
      <c r="F105" s="16"/>
      <c r="G105" s="16"/>
      <c r="H105" s="16"/>
      <c r="I105" s="16"/>
      <c r="J105" s="16"/>
      <c r="K105" s="16"/>
      <c r="L105" s="16"/>
      <c r="M105" s="16"/>
      <c r="N105" s="14"/>
    </row>
    <row r="106" ht="15.75" customHeight="1">
      <c r="A106" s="152" t="s">
        <v>249</v>
      </c>
      <c r="B106" s="87" t="s">
        <v>474</v>
      </c>
      <c r="C106" s="88" t="s">
        <v>475</v>
      </c>
      <c r="D106" s="25" t="s">
        <v>39</v>
      </c>
      <c r="E106" s="26" t="s">
        <v>40</v>
      </c>
      <c r="F106" s="34" t="s">
        <v>476</v>
      </c>
      <c r="G106" s="23" t="s">
        <v>248</v>
      </c>
      <c r="H106" s="89"/>
      <c r="I106" s="71"/>
      <c r="J106" s="71">
        <v>200000.0</v>
      </c>
      <c r="K106" s="71">
        <f t="shared" ref="K106:K111" si="6">J106</f>
        <v>200000</v>
      </c>
      <c r="L106" s="89"/>
      <c r="M106" s="89"/>
      <c r="N106" s="89"/>
    </row>
    <row r="107" ht="15.75" customHeight="1">
      <c r="A107" s="62" t="s">
        <v>253</v>
      </c>
      <c r="B107" s="87" t="s">
        <v>477</v>
      </c>
      <c r="C107" s="88" t="s">
        <v>475</v>
      </c>
      <c r="D107" s="25" t="s">
        <v>39</v>
      </c>
      <c r="E107" s="26" t="s">
        <v>40</v>
      </c>
      <c r="F107" s="34" t="s">
        <v>478</v>
      </c>
      <c r="G107" s="23" t="s">
        <v>248</v>
      </c>
      <c r="H107" s="89"/>
      <c r="I107" s="71"/>
      <c r="J107" s="71">
        <v>92687.0</v>
      </c>
      <c r="K107" s="71">
        <f t="shared" si="6"/>
        <v>92687</v>
      </c>
      <c r="L107" s="89"/>
      <c r="M107" s="89"/>
      <c r="N107" s="89"/>
    </row>
    <row r="108" ht="15.75" customHeight="1">
      <c r="A108" s="62" t="s">
        <v>257</v>
      </c>
      <c r="B108" s="87" t="s">
        <v>479</v>
      </c>
      <c r="C108" s="88" t="s">
        <v>475</v>
      </c>
      <c r="D108" s="25" t="s">
        <v>39</v>
      </c>
      <c r="E108" s="26" t="s">
        <v>40</v>
      </c>
      <c r="F108" s="34" t="s">
        <v>480</v>
      </c>
      <c r="G108" s="23" t="s">
        <v>248</v>
      </c>
      <c r="H108" s="89"/>
      <c r="I108" s="71"/>
      <c r="J108" s="71">
        <v>100000.0</v>
      </c>
      <c r="K108" s="71">
        <f t="shared" si="6"/>
        <v>100000</v>
      </c>
      <c r="L108" s="89"/>
      <c r="M108" s="89"/>
      <c r="N108" s="89"/>
    </row>
    <row r="109" ht="15.75" customHeight="1">
      <c r="A109" s="62" t="s">
        <v>262</v>
      </c>
      <c r="B109" s="87" t="s">
        <v>481</v>
      </c>
      <c r="C109" s="88" t="s">
        <v>475</v>
      </c>
      <c r="D109" s="25" t="s">
        <v>39</v>
      </c>
      <c r="E109" s="26" t="s">
        <v>40</v>
      </c>
      <c r="F109" s="34" t="s">
        <v>482</v>
      </c>
      <c r="G109" s="23" t="s">
        <v>248</v>
      </c>
      <c r="H109" s="89"/>
      <c r="I109" s="71"/>
      <c r="J109" s="71">
        <v>250000.0</v>
      </c>
      <c r="K109" s="71">
        <f t="shared" si="6"/>
        <v>250000</v>
      </c>
      <c r="L109" s="89"/>
      <c r="M109" s="89"/>
      <c r="N109" s="89"/>
    </row>
    <row r="110" ht="15.75" customHeight="1">
      <c r="A110" s="62" t="s">
        <v>270</v>
      </c>
      <c r="B110" s="87" t="s">
        <v>483</v>
      </c>
      <c r="C110" s="88" t="s">
        <v>475</v>
      </c>
      <c r="D110" s="25" t="s">
        <v>39</v>
      </c>
      <c r="E110" s="26" t="s">
        <v>40</v>
      </c>
      <c r="F110" s="34" t="s">
        <v>484</v>
      </c>
      <c r="G110" s="23" t="s">
        <v>248</v>
      </c>
      <c r="H110" s="89"/>
      <c r="I110" s="71"/>
      <c r="J110" s="71">
        <v>200000.0</v>
      </c>
      <c r="K110" s="71">
        <f t="shared" si="6"/>
        <v>200000</v>
      </c>
      <c r="L110" s="89"/>
      <c r="M110" s="89"/>
      <c r="N110" s="89"/>
    </row>
    <row r="111" ht="15.75" customHeight="1">
      <c r="A111" s="62" t="s">
        <v>274</v>
      </c>
      <c r="B111" s="87" t="s">
        <v>485</v>
      </c>
      <c r="C111" s="88" t="s">
        <v>475</v>
      </c>
      <c r="D111" s="25" t="s">
        <v>39</v>
      </c>
      <c r="E111" s="26" t="s">
        <v>40</v>
      </c>
      <c r="F111" s="34" t="s">
        <v>486</v>
      </c>
      <c r="G111" s="23" t="s">
        <v>248</v>
      </c>
      <c r="H111" s="89"/>
      <c r="I111" s="71"/>
      <c r="J111" s="71">
        <v>50000.0</v>
      </c>
      <c r="K111" s="71">
        <f t="shared" si="6"/>
        <v>50000</v>
      </c>
      <c r="L111" s="89"/>
      <c r="M111" s="89"/>
      <c r="N111" s="89"/>
    </row>
    <row r="112" ht="15.75" customHeight="1">
      <c r="A112" s="39"/>
      <c r="B112" s="51"/>
      <c r="C112" s="52"/>
      <c r="D112" s="52"/>
      <c r="E112" s="52"/>
      <c r="F112" s="51"/>
      <c r="G112" s="52"/>
      <c r="H112" s="85" t="s">
        <v>256</v>
      </c>
      <c r="I112" s="16"/>
      <c r="J112" s="14"/>
      <c r="K112" s="86">
        <f>K111+K110+K109+K108+K107+K106+K97+K96+K95+K94</f>
        <v>8142687</v>
      </c>
      <c r="L112" s="65"/>
      <c r="M112" s="65"/>
      <c r="N112" s="65"/>
      <c r="P112" s="172">
        <v>8142687.0</v>
      </c>
    </row>
    <row r="113" ht="15.75" customHeight="1">
      <c r="A113" s="62" t="s">
        <v>280</v>
      </c>
      <c r="B113" s="63" t="s">
        <v>258</v>
      </c>
      <c r="C113" s="52" t="s">
        <v>259</v>
      </c>
      <c r="D113" s="25" t="s">
        <v>39</v>
      </c>
      <c r="E113" s="26" t="s">
        <v>40</v>
      </c>
      <c r="F113" s="51" t="s">
        <v>260</v>
      </c>
      <c r="G113" s="26" t="s">
        <v>261</v>
      </c>
      <c r="H113" s="91"/>
      <c r="I113" s="80">
        <v>4071343.0</v>
      </c>
      <c r="J113" s="91"/>
      <c r="K113" s="80">
        <f t="shared" ref="K113:K114" si="7">I113</f>
        <v>4071343</v>
      </c>
      <c r="L113" s="65"/>
      <c r="M113" s="65"/>
      <c r="N113" s="65"/>
    </row>
    <row r="114" ht="15.75" customHeight="1">
      <c r="A114" s="62" t="s">
        <v>284</v>
      </c>
      <c r="B114" s="63" t="s">
        <v>263</v>
      </c>
      <c r="C114" s="52" t="s">
        <v>264</v>
      </c>
      <c r="D114" s="92" t="s">
        <v>39</v>
      </c>
      <c r="E114" s="93" t="s">
        <v>40</v>
      </c>
      <c r="F114" s="51" t="s">
        <v>265</v>
      </c>
      <c r="G114" s="26" t="s">
        <v>266</v>
      </c>
      <c r="H114" s="70"/>
      <c r="I114" s="80">
        <v>4071344.0</v>
      </c>
      <c r="J114" s="80"/>
      <c r="K114" s="80">
        <f t="shared" si="7"/>
        <v>4071344</v>
      </c>
      <c r="L114" s="94"/>
      <c r="M114" s="94"/>
      <c r="N114" s="65"/>
    </row>
    <row r="115" ht="15.75" customHeight="1">
      <c r="A115" s="65"/>
      <c r="B115" s="51"/>
      <c r="C115" s="52"/>
      <c r="D115" s="52"/>
      <c r="E115" s="52"/>
      <c r="F115" s="51"/>
      <c r="G115" s="52"/>
      <c r="H115" s="85" t="s">
        <v>267</v>
      </c>
      <c r="I115" s="16"/>
      <c r="J115" s="14"/>
      <c r="K115" s="86">
        <f>K113+K114</f>
        <v>8142687</v>
      </c>
      <c r="L115" s="65"/>
      <c r="M115" s="65"/>
      <c r="N115" s="65"/>
      <c r="P115" s="172">
        <f>K113+K114</f>
        <v>8142687</v>
      </c>
    </row>
    <row r="116" ht="15.75" customHeight="1">
      <c r="A116" s="62" t="s">
        <v>289</v>
      </c>
      <c r="B116" s="95" t="s">
        <v>271</v>
      </c>
      <c r="C116" s="96" t="s">
        <v>272</v>
      </c>
      <c r="D116" s="97"/>
      <c r="E116" s="98"/>
      <c r="F116" s="99"/>
      <c r="G116" s="100"/>
      <c r="H116" s="100"/>
      <c r="I116" s="71">
        <v>1.53755127E7</v>
      </c>
      <c r="J116" s="100"/>
      <c r="K116" s="71">
        <v>1.53755127E7</v>
      </c>
      <c r="L116" s="50"/>
      <c r="M116" s="50"/>
      <c r="N116" s="100"/>
      <c r="P116" s="66"/>
    </row>
    <row r="117" ht="15.75" customHeight="1">
      <c r="A117" s="23"/>
      <c r="B117" s="95" t="s">
        <v>273</v>
      </c>
      <c r="C117" s="64"/>
      <c r="D117" s="101"/>
      <c r="E117" s="102"/>
      <c r="F117" s="103"/>
      <c r="G117" s="65"/>
      <c r="H117" s="65"/>
      <c r="I117" s="65"/>
      <c r="J117" s="65"/>
      <c r="K117" s="65"/>
      <c r="L117" s="65"/>
      <c r="M117" s="65"/>
      <c r="N117" s="65"/>
      <c r="P117" s="66"/>
    </row>
    <row r="118" ht="15.75" customHeight="1">
      <c r="A118" s="62" t="s">
        <v>293</v>
      </c>
      <c r="B118" s="63" t="s">
        <v>275</v>
      </c>
      <c r="C118" s="96" t="s">
        <v>276</v>
      </c>
      <c r="D118" s="25" t="s">
        <v>39</v>
      </c>
      <c r="E118" s="26" t="s">
        <v>40</v>
      </c>
      <c r="F118" s="104" t="s">
        <v>277</v>
      </c>
      <c r="G118" s="105" t="s">
        <v>278</v>
      </c>
      <c r="H118" s="70"/>
      <c r="I118" s="71">
        <v>100000.0</v>
      </c>
      <c r="J118" s="84"/>
      <c r="K118" s="71">
        <v>100000.0</v>
      </c>
      <c r="L118" s="71">
        <v>100000.0</v>
      </c>
      <c r="M118" s="80"/>
      <c r="N118" s="106" t="s">
        <v>279</v>
      </c>
      <c r="P118" s="66"/>
    </row>
    <row r="119" ht="15.75" customHeight="1">
      <c r="P119" s="172">
        <f>K128+K127+K126+K118+K116</f>
        <v>18695512.7</v>
      </c>
    </row>
    <row r="120" ht="15.75" customHeight="1">
      <c r="A120" s="46" t="s">
        <v>268</v>
      </c>
    </row>
    <row r="121" ht="15.75" customHeight="1">
      <c r="A121" s="46"/>
      <c r="B121" s="46"/>
      <c r="C121" s="46"/>
      <c r="D121" s="46"/>
      <c r="E121" s="46"/>
      <c r="F121" s="46"/>
      <c r="G121" s="46"/>
      <c r="H121" s="46"/>
      <c r="I121" s="46"/>
      <c r="J121" s="46"/>
      <c r="K121" s="46"/>
      <c r="L121" s="46"/>
      <c r="M121" s="46"/>
      <c r="N121" s="46"/>
    </row>
    <row r="122" ht="27.75" customHeight="1">
      <c r="A122" s="10" t="s">
        <v>4</v>
      </c>
      <c r="B122" s="11" t="s">
        <v>5</v>
      </c>
      <c r="C122" s="49"/>
      <c r="D122" s="13" t="s">
        <v>7</v>
      </c>
      <c r="E122" s="14"/>
      <c r="F122" s="50"/>
      <c r="G122" s="50"/>
      <c r="H122" s="15" t="s">
        <v>10</v>
      </c>
      <c r="I122" s="16"/>
      <c r="J122" s="16"/>
      <c r="K122" s="14"/>
      <c r="L122" s="13" t="s">
        <v>627</v>
      </c>
      <c r="M122" s="16"/>
      <c r="N122" s="14"/>
    </row>
    <row r="123" ht="15.75" customHeight="1">
      <c r="A123" s="18"/>
      <c r="B123" s="18"/>
      <c r="C123" s="12" t="s">
        <v>6</v>
      </c>
      <c r="D123" s="10" t="s">
        <v>12</v>
      </c>
      <c r="E123" s="10" t="s">
        <v>13</v>
      </c>
      <c r="F123" s="10" t="s">
        <v>8</v>
      </c>
      <c r="G123" s="10" t="s">
        <v>9</v>
      </c>
      <c r="H123" s="10" t="s">
        <v>14</v>
      </c>
      <c r="I123" s="19" t="s">
        <v>15</v>
      </c>
      <c r="J123" s="10" t="s">
        <v>16</v>
      </c>
      <c r="K123" s="10" t="s">
        <v>17</v>
      </c>
      <c r="L123" s="10" t="s">
        <v>18</v>
      </c>
      <c r="M123" s="10" t="s">
        <v>19</v>
      </c>
      <c r="N123" s="10" t="s">
        <v>20</v>
      </c>
    </row>
    <row r="124" ht="23.25" customHeight="1">
      <c r="A124" s="20"/>
      <c r="B124" s="20"/>
      <c r="C124" s="20"/>
      <c r="D124" s="20"/>
      <c r="E124" s="20"/>
      <c r="F124" s="20"/>
      <c r="G124" s="20"/>
      <c r="H124" s="20"/>
      <c r="I124" s="20"/>
      <c r="J124" s="20"/>
      <c r="K124" s="20"/>
      <c r="L124" s="20"/>
      <c r="M124" s="20"/>
      <c r="N124" s="20"/>
    </row>
    <row r="125" ht="15.75" customHeight="1">
      <c r="A125" s="21" t="s">
        <v>21</v>
      </c>
      <c r="B125" s="21" t="s">
        <v>22</v>
      </c>
      <c r="C125" s="21" t="s">
        <v>23</v>
      </c>
      <c r="D125" s="21" t="s">
        <v>24</v>
      </c>
      <c r="E125" s="21" t="s">
        <v>25</v>
      </c>
      <c r="F125" s="21" t="s">
        <v>26</v>
      </c>
      <c r="G125" s="21" t="s">
        <v>27</v>
      </c>
      <c r="H125" s="21" t="s">
        <v>28</v>
      </c>
      <c r="I125" s="21" t="s">
        <v>29</v>
      </c>
      <c r="J125" s="21" t="s">
        <v>30</v>
      </c>
      <c r="K125" s="21" t="s">
        <v>31</v>
      </c>
      <c r="L125" s="21" t="s">
        <v>32</v>
      </c>
      <c r="M125" s="21" t="s">
        <v>33</v>
      </c>
      <c r="N125" s="21" t="s">
        <v>34</v>
      </c>
    </row>
    <row r="126" ht="15.75" customHeight="1">
      <c r="A126" s="62" t="s">
        <v>296</v>
      </c>
      <c r="B126" s="63" t="s">
        <v>281</v>
      </c>
      <c r="C126" s="96" t="s">
        <v>123</v>
      </c>
      <c r="D126" s="25" t="s">
        <v>39</v>
      </c>
      <c r="E126" s="26" t="s">
        <v>40</v>
      </c>
      <c r="F126" s="82" t="s">
        <v>282</v>
      </c>
      <c r="G126" s="105" t="s">
        <v>278</v>
      </c>
      <c r="H126" s="70"/>
      <c r="I126" s="71">
        <v>120000.0</v>
      </c>
      <c r="J126" s="84"/>
      <c r="K126" s="71">
        <v>120000.0</v>
      </c>
      <c r="L126" s="71"/>
      <c r="M126" s="37"/>
      <c r="N126" s="106" t="s">
        <v>283</v>
      </c>
    </row>
    <row r="127" ht="15.75" customHeight="1">
      <c r="A127" s="62" t="s">
        <v>301</v>
      </c>
      <c r="B127" s="63" t="s">
        <v>285</v>
      </c>
      <c r="C127" s="96" t="s">
        <v>286</v>
      </c>
      <c r="D127" s="25" t="s">
        <v>39</v>
      </c>
      <c r="E127" s="26" t="s">
        <v>40</v>
      </c>
      <c r="F127" s="104" t="s">
        <v>287</v>
      </c>
      <c r="G127" s="105" t="s">
        <v>278</v>
      </c>
      <c r="H127" s="70"/>
      <c r="I127" s="71">
        <v>100000.0</v>
      </c>
      <c r="J127" s="84"/>
      <c r="K127" s="71">
        <v>100000.0</v>
      </c>
      <c r="L127" s="80">
        <v>100000.0</v>
      </c>
      <c r="M127" s="37"/>
      <c r="N127" s="106" t="s">
        <v>288</v>
      </c>
    </row>
    <row r="128" ht="15.75" customHeight="1">
      <c r="A128" s="62" t="s">
        <v>306</v>
      </c>
      <c r="B128" s="63" t="s">
        <v>290</v>
      </c>
      <c r="C128" s="96" t="s">
        <v>123</v>
      </c>
      <c r="D128" s="25" t="s">
        <v>39</v>
      </c>
      <c r="E128" s="26" t="s">
        <v>40</v>
      </c>
      <c r="F128" s="104" t="s">
        <v>291</v>
      </c>
      <c r="G128" s="107" t="s">
        <v>278</v>
      </c>
      <c r="H128" s="70"/>
      <c r="I128" s="31"/>
      <c r="J128" s="80">
        <v>3000000.0</v>
      </c>
      <c r="K128" s="31">
        <v>3000000.0</v>
      </c>
      <c r="L128" s="80">
        <v>3000000.0</v>
      </c>
      <c r="M128" s="37"/>
      <c r="N128" s="106" t="s">
        <v>292</v>
      </c>
    </row>
    <row r="129" ht="15.75" customHeight="1">
      <c r="A129" s="62" t="s">
        <v>309</v>
      </c>
      <c r="B129" s="63" t="s">
        <v>294</v>
      </c>
      <c r="C129" s="96" t="s">
        <v>123</v>
      </c>
      <c r="D129" s="25" t="s">
        <v>39</v>
      </c>
      <c r="E129" s="26" t="s">
        <v>40</v>
      </c>
      <c r="F129" s="63" t="s">
        <v>294</v>
      </c>
      <c r="G129" s="107" t="s">
        <v>278</v>
      </c>
      <c r="H129" s="70"/>
      <c r="I129" s="31">
        <v>4500000.0</v>
      </c>
      <c r="J129" s="84"/>
      <c r="K129" s="31">
        <v>4500000.0</v>
      </c>
      <c r="L129" s="37"/>
      <c r="M129" s="37"/>
      <c r="N129" s="106" t="s">
        <v>295</v>
      </c>
    </row>
    <row r="130" ht="15.75" customHeight="1">
      <c r="A130" s="62" t="s">
        <v>313</v>
      </c>
      <c r="B130" s="87" t="s">
        <v>297</v>
      </c>
      <c r="C130" s="96" t="s">
        <v>298</v>
      </c>
      <c r="D130" s="25" t="s">
        <v>39</v>
      </c>
      <c r="E130" s="26" t="s">
        <v>40</v>
      </c>
      <c r="F130" s="108" t="s">
        <v>299</v>
      </c>
      <c r="G130" s="107" t="s">
        <v>278</v>
      </c>
      <c r="H130" s="109"/>
      <c r="I130" s="31">
        <v>4500000.0</v>
      </c>
      <c r="J130" s="109"/>
      <c r="K130" s="37">
        <v>4500000.0</v>
      </c>
      <c r="L130" s="37"/>
      <c r="M130" s="109"/>
      <c r="N130" s="110" t="s">
        <v>300</v>
      </c>
    </row>
    <row r="131" ht="15.75" customHeight="1">
      <c r="A131" s="62" t="s">
        <v>318</v>
      </c>
      <c r="B131" s="87" t="s">
        <v>302</v>
      </c>
      <c r="C131" s="107" t="s">
        <v>303</v>
      </c>
      <c r="D131" s="52" t="s">
        <v>39</v>
      </c>
      <c r="E131" s="52" t="s">
        <v>40</v>
      </c>
      <c r="F131" s="34" t="s">
        <v>304</v>
      </c>
      <c r="G131" s="107" t="s">
        <v>278</v>
      </c>
      <c r="H131" s="109"/>
      <c r="I131" s="37"/>
      <c r="J131" s="31">
        <v>5000000.0</v>
      </c>
      <c r="K131" s="37">
        <v>5000000.0</v>
      </c>
      <c r="L131" s="37"/>
      <c r="M131" s="109"/>
      <c r="N131" s="110" t="s">
        <v>305</v>
      </c>
    </row>
    <row r="132" ht="15.75" customHeight="1">
      <c r="A132" s="62" t="s">
        <v>325</v>
      </c>
      <c r="B132" s="111" t="s">
        <v>307</v>
      </c>
      <c r="C132" s="96" t="s">
        <v>298</v>
      </c>
      <c r="D132" s="52" t="s">
        <v>39</v>
      </c>
      <c r="E132" s="52" t="s">
        <v>40</v>
      </c>
      <c r="F132" s="34" t="s">
        <v>308</v>
      </c>
      <c r="G132" s="107" t="s">
        <v>278</v>
      </c>
      <c r="H132" s="109"/>
      <c r="I132" s="37"/>
      <c r="J132" s="71">
        <v>2700000.0</v>
      </c>
      <c r="K132" s="112">
        <v>2700000.0</v>
      </c>
      <c r="L132" s="113"/>
      <c r="M132" s="109"/>
      <c r="N132" s="114"/>
    </row>
    <row r="133" ht="58.5" customHeight="1">
      <c r="A133" s="62" t="s">
        <v>329</v>
      </c>
      <c r="B133" s="115" t="s">
        <v>310</v>
      </c>
      <c r="C133" s="96" t="s">
        <v>272</v>
      </c>
      <c r="D133" s="52" t="s">
        <v>39</v>
      </c>
      <c r="E133" s="52" t="s">
        <v>40</v>
      </c>
      <c r="F133" s="34" t="s">
        <v>311</v>
      </c>
      <c r="G133" s="107" t="s">
        <v>278</v>
      </c>
      <c r="H133" s="109"/>
      <c r="I133" s="37"/>
      <c r="J133" s="31">
        <v>4201982.0</v>
      </c>
      <c r="K133" s="37">
        <v>4201982.0</v>
      </c>
      <c r="L133" s="113"/>
      <c r="M133" s="109"/>
      <c r="N133" s="114"/>
    </row>
    <row r="134" ht="16.5" customHeight="1">
      <c r="A134" s="116"/>
      <c r="B134" s="95" t="s">
        <v>312</v>
      </c>
      <c r="C134" s="96"/>
      <c r="D134" s="25"/>
      <c r="E134" s="26"/>
      <c r="F134" s="34"/>
      <c r="G134" s="107"/>
      <c r="H134" s="109"/>
      <c r="I134" s="113"/>
      <c r="J134" s="109"/>
      <c r="K134" s="113"/>
      <c r="L134" s="113"/>
      <c r="M134" s="109"/>
      <c r="N134" s="116"/>
    </row>
    <row r="135" ht="76.5" customHeight="1">
      <c r="A135" s="62" t="s">
        <v>336</v>
      </c>
      <c r="B135" s="63" t="s">
        <v>314</v>
      </c>
      <c r="C135" s="117" t="s">
        <v>123</v>
      </c>
      <c r="D135" s="25" t="s">
        <v>315</v>
      </c>
      <c r="E135" s="26" t="s">
        <v>40</v>
      </c>
      <c r="F135" s="108" t="s">
        <v>316</v>
      </c>
      <c r="G135" s="107" t="s">
        <v>278</v>
      </c>
      <c r="H135" s="70"/>
      <c r="I135" s="31">
        <v>500000.0</v>
      </c>
      <c r="J135" s="84"/>
      <c r="K135" s="31">
        <v>500000.0</v>
      </c>
      <c r="L135" s="37">
        <v>500000.0</v>
      </c>
      <c r="M135" s="37"/>
      <c r="N135" s="106" t="s">
        <v>317</v>
      </c>
    </row>
    <row r="136" ht="15.75" customHeight="1">
      <c r="P136" s="172">
        <f>K146+K145+K144+K135+K133+K132+K131+K130+K129</f>
        <v>23901982</v>
      </c>
    </row>
    <row r="137" ht="15.75" customHeight="1">
      <c r="A137" s="46" t="s">
        <v>323</v>
      </c>
    </row>
    <row r="138" ht="15.75" customHeight="1"/>
    <row r="139" ht="15.75" customHeight="1">
      <c r="A139" s="10" t="s">
        <v>4</v>
      </c>
      <c r="B139" s="11" t="s">
        <v>5</v>
      </c>
      <c r="C139" s="49"/>
      <c r="D139" s="13" t="s">
        <v>7</v>
      </c>
      <c r="E139" s="14"/>
      <c r="F139" s="50"/>
      <c r="G139" s="50"/>
      <c r="H139" s="15" t="s">
        <v>10</v>
      </c>
      <c r="I139" s="16"/>
      <c r="J139" s="16"/>
      <c r="K139" s="14"/>
      <c r="L139" s="17" t="s">
        <v>628</v>
      </c>
      <c r="M139" s="16"/>
      <c r="N139" s="14"/>
    </row>
    <row r="140" ht="15.75" customHeight="1">
      <c r="A140" s="18"/>
      <c r="B140" s="18"/>
      <c r="C140" s="12" t="s">
        <v>6</v>
      </c>
      <c r="D140" s="10" t="s">
        <v>12</v>
      </c>
      <c r="E140" s="10" t="s">
        <v>13</v>
      </c>
      <c r="F140" s="10" t="s">
        <v>8</v>
      </c>
      <c r="G140" s="10" t="s">
        <v>9</v>
      </c>
      <c r="H140" s="10" t="s">
        <v>14</v>
      </c>
      <c r="I140" s="10" t="s">
        <v>15</v>
      </c>
      <c r="J140" s="10" t="s">
        <v>16</v>
      </c>
      <c r="K140" s="10" t="s">
        <v>17</v>
      </c>
      <c r="L140" s="10" t="s">
        <v>18</v>
      </c>
      <c r="M140" s="10" t="s">
        <v>19</v>
      </c>
      <c r="N140" s="10" t="s">
        <v>20</v>
      </c>
    </row>
    <row r="141" ht="27.75" customHeight="1">
      <c r="A141" s="20"/>
      <c r="B141" s="20"/>
      <c r="C141" s="20"/>
      <c r="D141" s="20"/>
      <c r="E141" s="20"/>
      <c r="F141" s="20"/>
      <c r="G141" s="20"/>
      <c r="H141" s="20"/>
      <c r="I141" s="20"/>
      <c r="J141" s="20"/>
      <c r="K141" s="20"/>
      <c r="L141" s="20"/>
      <c r="M141" s="20"/>
      <c r="N141" s="20"/>
    </row>
    <row r="142" ht="15.75" customHeight="1">
      <c r="A142" s="21" t="s">
        <v>21</v>
      </c>
      <c r="B142" s="21" t="s">
        <v>22</v>
      </c>
      <c r="C142" s="21" t="s">
        <v>23</v>
      </c>
      <c r="D142" s="21" t="s">
        <v>24</v>
      </c>
      <c r="E142" s="21" t="s">
        <v>25</v>
      </c>
      <c r="F142" s="21" t="s">
        <v>26</v>
      </c>
      <c r="G142" s="21" t="s">
        <v>27</v>
      </c>
      <c r="H142" s="21" t="s">
        <v>28</v>
      </c>
      <c r="I142" s="21" t="s">
        <v>29</v>
      </c>
      <c r="J142" s="21" t="s">
        <v>30</v>
      </c>
      <c r="K142" s="21" t="s">
        <v>31</v>
      </c>
      <c r="L142" s="21" t="s">
        <v>32</v>
      </c>
      <c r="M142" s="21" t="s">
        <v>33</v>
      </c>
      <c r="N142" s="21" t="s">
        <v>34</v>
      </c>
    </row>
    <row r="143" ht="15.75" customHeight="1">
      <c r="A143" s="116"/>
      <c r="B143" s="95" t="s">
        <v>312</v>
      </c>
      <c r="C143" s="96"/>
      <c r="D143" s="25"/>
      <c r="E143" s="26"/>
      <c r="F143" s="34"/>
      <c r="G143" s="107"/>
      <c r="H143" s="109"/>
      <c r="I143" s="113"/>
      <c r="J143" s="109"/>
      <c r="K143" s="113"/>
      <c r="L143" s="113"/>
      <c r="M143" s="109"/>
      <c r="N143" s="116"/>
    </row>
    <row r="144" ht="15.75" customHeight="1">
      <c r="A144" s="62" t="s">
        <v>339</v>
      </c>
      <c r="B144" s="75" t="s">
        <v>319</v>
      </c>
      <c r="C144" s="117" t="s">
        <v>320</v>
      </c>
      <c r="D144" s="25" t="s">
        <v>315</v>
      </c>
      <c r="E144" s="26" t="s">
        <v>40</v>
      </c>
      <c r="F144" s="82" t="s">
        <v>321</v>
      </c>
      <c r="G144" s="107" t="s">
        <v>278</v>
      </c>
      <c r="H144" s="70"/>
      <c r="I144" s="31"/>
      <c r="J144" s="31">
        <v>1500000.0</v>
      </c>
      <c r="K144" s="31">
        <v>1500000.0</v>
      </c>
      <c r="L144" s="37"/>
      <c r="M144" s="37"/>
      <c r="N144" s="106" t="s">
        <v>322</v>
      </c>
    </row>
    <row r="145" ht="15.75" customHeight="1">
      <c r="A145" s="62" t="s">
        <v>343</v>
      </c>
      <c r="B145" s="83" t="s">
        <v>326</v>
      </c>
      <c r="C145" s="52" t="s">
        <v>123</v>
      </c>
      <c r="D145" s="52" t="s">
        <v>315</v>
      </c>
      <c r="E145" s="52" t="s">
        <v>40</v>
      </c>
      <c r="F145" s="82" t="s">
        <v>327</v>
      </c>
      <c r="G145" s="107" t="s">
        <v>278</v>
      </c>
      <c r="H145" s="70"/>
      <c r="I145" s="31">
        <v>500000.0</v>
      </c>
      <c r="J145" s="84"/>
      <c r="K145" s="31">
        <v>500000.0</v>
      </c>
      <c r="L145" s="31">
        <v>500000.0</v>
      </c>
      <c r="M145" s="37"/>
      <c r="N145" s="106" t="s">
        <v>328</v>
      </c>
    </row>
    <row r="146" ht="15.75" customHeight="1">
      <c r="A146" s="62" t="s">
        <v>345</v>
      </c>
      <c r="B146" s="118" t="s">
        <v>330</v>
      </c>
      <c r="C146" s="117" t="s">
        <v>123</v>
      </c>
      <c r="D146" s="40" t="s">
        <v>315</v>
      </c>
      <c r="E146" s="41" t="s">
        <v>40</v>
      </c>
      <c r="F146" s="69" t="s">
        <v>331</v>
      </c>
      <c r="G146" s="96" t="s">
        <v>278</v>
      </c>
      <c r="H146" s="119"/>
      <c r="I146" s="43">
        <v>500000.0</v>
      </c>
      <c r="J146" s="120"/>
      <c r="K146" s="43">
        <v>500000.0</v>
      </c>
      <c r="L146" s="121"/>
      <c r="M146" s="44"/>
      <c r="N146" s="122" t="s">
        <v>332</v>
      </c>
    </row>
    <row r="147" ht="15.75" customHeight="1">
      <c r="A147" s="116"/>
      <c r="B147" s="95" t="s">
        <v>335</v>
      </c>
      <c r="C147" s="96"/>
      <c r="D147" s="25"/>
      <c r="E147" s="26"/>
      <c r="F147" s="83"/>
      <c r="G147" s="105"/>
      <c r="H147" s="70"/>
      <c r="I147" s="84"/>
      <c r="J147" s="84"/>
      <c r="K147" s="31"/>
      <c r="L147" s="37"/>
      <c r="M147" s="37"/>
      <c r="N147" s="133"/>
    </row>
    <row r="148" ht="130.5" customHeight="1">
      <c r="A148" s="62" t="s">
        <v>347</v>
      </c>
      <c r="B148" s="63" t="s">
        <v>337</v>
      </c>
      <c r="C148" s="96" t="s">
        <v>123</v>
      </c>
      <c r="D148" s="25" t="s">
        <v>315</v>
      </c>
      <c r="E148" s="26" t="s">
        <v>40</v>
      </c>
      <c r="F148" s="134" t="s">
        <v>338</v>
      </c>
      <c r="G148" s="107" t="s">
        <v>278</v>
      </c>
      <c r="H148" s="70"/>
      <c r="I148" s="31">
        <v>4000000.0</v>
      </c>
      <c r="J148" s="84"/>
      <c r="K148" s="31">
        <v>4000000.0</v>
      </c>
      <c r="L148" s="37"/>
      <c r="M148" s="37"/>
      <c r="N148" s="133"/>
    </row>
    <row r="149" ht="207.75" customHeight="1">
      <c r="A149" s="62" t="s">
        <v>489</v>
      </c>
      <c r="B149" s="95" t="s">
        <v>340</v>
      </c>
      <c r="C149" s="117" t="s">
        <v>123</v>
      </c>
      <c r="D149" s="25" t="s">
        <v>315</v>
      </c>
      <c r="E149" s="26" t="s">
        <v>40</v>
      </c>
      <c r="F149" s="134" t="s">
        <v>341</v>
      </c>
      <c r="G149" s="107" t="s">
        <v>278</v>
      </c>
      <c r="H149" s="70"/>
      <c r="I149" s="31">
        <v>4000000.0</v>
      </c>
      <c r="J149" s="84"/>
      <c r="K149" s="31">
        <v>4000000.0</v>
      </c>
      <c r="L149" s="37"/>
      <c r="M149" s="37"/>
      <c r="N149" s="133"/>
    </row>
    <row r="150" ht="15.75" customHeight="1">
      <c r="A150" s="46" t="s">
        <v>333</v>
      </c>
    </row>
    <row r="151" ht="15.75" customHeight="1">
      <c r="A151" s="46"/>
      <c r="B151" s="46"/>
      <c r="C151" s="46"/>
      <c r="D151" s="46"/>
      <c r="E151" s="46"/>
      <c r="F151" s="46"/>
      <c r="G151" s="46"/>
      <c r="H151" s="46"/>
      <c r="I151" s="46"/>
      <c r="J151" s="46"/>
      <c r="K151" s="46"/>
      <c r="L151" s="46"/>
      <c r="M151" s="46"/>
      <c r="N151" s="46"/>
    </row>
    <row r="152" ht="26.25" customHeight="1">
      <c r="A152" s="10" t="s">
        <v>4</v>
      </c>
      <c r="B152" s="11" t="s">
        <v>5</v>
      </c>
      <c r="C152" s="49"/>
      <c r="D152" s="13" t="s">
        <v>7</v>
      </c>
      <c r="E152" s="14"/>
      <c r="F152" s="50"/>
      <c r="G152" s="50"/>
      <c r="H152" s="15" t="s">
        <v>10</v>
      </c>
      <c r="I152" s="16"/>
      <c r="J152" s="16"/>
      <c r="K152" s="14"/>
      <c r="L152" s="13" t="s">
        <v>629</v>
      </c>
      <c r="M152" s="16"/>
      <c r="N152" s="14"/>
    </row>
    <row r="153" ht="15.75" customHeight="1">
      <c r="A153" s="18"/>
      <c r="B153" s="18"/>
      <c r="C153" s="12" t="s">
        <v>6</v>
      </c>
      <c r="D153" s="10" t="s">
        <v>12</v>
      </c>
      <c r="E153" s="10" t="s">
        <v>13</v>
      </c>
      <c r="F153" s="10" t="s">
        <v>8</v>
      </c>
      <c r="G153" s="10" t="s">
        <v>9</v>
      </c>
      <c r="H153" s="10" t="s">
        <v>14</v>
      </c>
      <c r="I153" s="10" t="s">
        <v>15</v>
      </c>
      <c r="J153" s="10" t="s">
        <v>16</v>
      </c>
      <c r="K153" s="10" t="s">
        <v>17</v>
      </c>
      <c r="L153" s="10" t="s">
        <v>18</v>
      </c>
      <c r="M153" s="10" t="s">
        <v>19</v>
      </c>
      <c r="N153" s="10" t="s">
        <v>20</v>
      </c>
    </row>
    <row r="154" ht="24.75" customHeight="1">
      <c r="A154" s="20"/>
      <c r="B154" s="20"/>
      <c r="C154" s="20"/>
      <c r="D154" s="20"/>
      <c r="E154" s="20"/>
      <c r="F154" s="20"/>
      <c r="G154" s="20"/>
      <c r="H154" s="20"/>
      <c r="I154" s="20"/>
      <c r="J154" s="20"/>
      <c r="K154" s="20"/>
      <c r="L154" s="20"/>
      <c r="M154" s="20"/>
      <c r="N154" s="20"/>
    </row>
    <row r="155" ht="15.75" customHeight="1">
      <c r="A155" s="21" t="s">
        <v>21</v>
      </c>
      <c r="B155" s="21" t="s">
        <v>22</v>
      </c>
      <c r="C155" s="21" t="s">
        <v>23</v>
      </c>
      <c r="D155" s="21" t="s">
        <v>24</v>
      </c>
      <c r="E155" s="21" t="s">
        <v>25</v>
      </c>
      <c r="F155" s="21" t="s">
        <v>26</v>
      </c>
      <c r="G155" s="21" t="s">
        <v>27</v>
      </c>
      <c r="H155" s="21" t="s">
        <v>28</v>
      </c>
      <c r="I155" s="21" t="s">
        <v>29</v>
      </c>
      <c r="J155" s="21" t="s">
        <v>30</v>
      </c>
      <c r="K155" s="21" t="s">
        <v>31</v>
      </c>
      <c r="L155" s="21" t="s">
        <v>32</v>
      </c>
      <c r="M155" s="21" t="s">
        <v>33</v>
      </c>
      <c r="N155" s="21" t="s">
        <v>34</v>
      </c>
    </row>
    <row r="156" ht="15.75" customHeight="1">
      <c r="A156" s="100"/>
      <c r="B156" s="95" t="s">
        <v>342</v>
      </c>
      <c r="C156" s="117"/>
      <c r="D156" s="25"/>
      <c r="E156" s="26"/>
      <c r="F156" s="82"/>
      <c r="G156" s="107"/>
      <c r="H156" s="70"/>
      <c r="I156" s="31"/>
      <c r="J156" s="84"/>
      <c r="K156" s="31"/>
      <c r="L156" s="37"/>
      <c r="M156" s="37"/>
      <c r="N156" s="133"/>
    </row>
    <row r="157" ht="15.75" customHeight="1">
      <c r="A157" s="62" t="s">
        <v>491</v>
      </c>
      <c r="B157" s="77" t="s">
        <v>344</v>
      </c>
      <c r="C157" s="117" t="s">
        <v>123</v>
      </c>
      <c r="D157" s="25" t="s">
        <v>315</v>
      </c>
      <c r="E157" s="26" t="s">
        <v>40</v>
      </c>
      <c r="F157" s="134"/>
      <c r="G157" s="107" t="s">
        <v>278</v>
      </c>
      <c r="H157" s="70"/>
      <c r="I157" s="31"/>
      <c r="J157" s="84"/>
      <c r="K157" s="31">
        <v>150000.0</v>
      </c>
      <c r="L157" s="37"/>
      <c r="M157" s="37"/>
      <c r="N157" s="133"/>
    </row>
    <row r="158" ht="15.75" customHeight="1">
      <c r="A158" s="62" t="s">
        <v>492</v>
      </c>
      <c r="B158" s="63" t="s">
        <v>346</v>
      </c>
      <c r="C158" s="117" t="s">
        <v>123</v>
      </c>
      <c r="D158" s="25" t="s">
        <v>315</v>
      </c>
      <c r="E158" s="26" t="s">
        <v>40</v>
      </c>
      <c r="F158" s="87"/>
      <c r="G158" s="107" t="s">
        <v>278</v>
      </c>
      <c r="H158" s="70"/>
      <c r="I158" s="31"/>
      <c r="J158" s="84"/>
      <c r="K158" s="31">
        <v>354214.3</v>
      </c>
      <c r="L158" s="37"/>
      <c r="M158" s="37"/>
      <c r="N158" s="133"/>
    </row>
    <row r="159" ht="15.75" customHeight="1">
      <c r="A159" s="62" t="s">
        <v>493</v>
      </c>
      <c r="B159" s="63" t="s">
        <v>348</v>
      </c>
      <c r="C159" s="117" t="s">
        <v>123</v>
      </c>
      <c r="D159" s="25" t="s">
        <v>315</v>
      </c>
      <c r="E159" s="26" t="s">
        <v>40</v>
      </c>
      <c r="F159" s="75"/>
      <c r="G159" s="107" t="s">
        <v>278</v>
      </c>
      <c r="H159" s="70"/>
      <c r="I159" s="31"/>
      <c r="J159" s="84"/>
      <c r="K159" s="31">
        <v>150000.0</v>
      </c>
      <c r="L159" s="37"/>
      <c r="M159" s="37"/>
      <c r="N159" s="133"/>
    </row>
    <row r="160" ht="15.75" customHeight="1">
      <c r="A160" s="27"/>
      <c r="B160" s="27"/>
      <c r="C160" s="27"/>
      <c r="D160" s="27"/>
      <c r="E160" s="27"/>
      <c r="F160" s="27"/>
      <c r="G160" s="27"/>
      <c r="H160" s="85" t="s">
        <v>349</v>
      </c>
      <c r="I160" s="16"/>
      <c r="J160" s="14"/>
      <c r="K160" s="86">
        <f>K159+K158+K157+K149+K148+K146+K145+K144+K135+K133+K132+K131+K130+K129+K128+K127+K126+K118+K116</f>
        <v>51251709</v>
      </c>
      <c r="L160" s="27"/>
      <c r="M160" s="27"/>
      <c r="N160" s="27"/>
    </row>
    <row r="161" ht="15.75" customHeight="1">
      <c r="A161" s="146" t="s">
        <v>352</v>
      </c>
      <c r="B161" s="48"/>
      <c r="C161" s="48"/>
      <c r="D161" s="48"/>
      <c r="E161" s="48"/>
      <c r="F161" s="48"/>
      <c r="G161" s="48"/>
      <c r="H161" s="48"/>
      <c r="I161" s="48"/>
      <c r="J161" s="48"/>
      <c r="K161" s="48"/>
      <c r="L161" s="48"/>
      <c r="M161" s="48"/>
      <c r="N161" s="147"/>
    </row>
    <row r="162" ht="15.75" customHeight="1">
      <c r="A162" s="152" t="s">
        <v>353</v>
      </c>
      <c r="B162" s="63" t="s">
        <v>354</v>
      </c>
      <c r="C162" s="52" t="s">
        <v>355</v>
      </c>
      <c r="D162" s="25" t="s">
        <v>39</v>
      </c>
      <c r="E162" s="26" t="s">
        <v>40</v>
      </c>
      <c r="F162" s="51" t="s">
        <v>356</v>
      </c>
      <c r="G162" s="26" t="s">
        <v>135</v>
      </c>
      <c r="H162" s="70"/>
      <c r="I162" s="31">
        <v>3.509993142E7</v>
      </c>
      <c r="J162" s="51"/>
      <c r="K162" s="31">
        <f t="shared" ref="K162:K165" si="8">SUM(I162:J162)</f>
        <v>35099931.42</v>
      </c>
      <c r="L162" s="33"/>
      <c r="M162" s="33"/>
      <c r="N162" s="34"/>
    </row>
    <row r="163" ht="15.75" customHeight="1">
      <c r="A163" s="152" t="s">
        <v>357</v>
      </c>
      <c r="B163" s="63" t="s">
        <v>358</v>
      </c>
      <c r="C163" s="52" t="s">
        <v>355</v>
      </c>
      <c r="D163" s="25" t="s">
        <v>39</v>
      </c>
      <c r="E163" s="26" t="s">
        <v>40</v>
      </c>
      <c r="F163" s="51" t="s">
        <v>356</v>
      </c>
      <c r="G163" s="26" t="s">
        <v>135</v>
      </c>
      <c r="H163" s="70"/>
      <c r="I163" s="31">
        <v>4.498E7</v>
      </c>
      <c r="J163" s="51"/>
      <c r="K163" s="31">
        <f t="shared" si="8"/>
        <v>44980000</v>
      </c>
      <c r="L163" s="33"/>
      <c r="M163" s="33"/>
      <c r="N163" s="34"/>
    </row>
    <row r="164" ht="15.75" customHeight="1">
      <c r="A164" s="152" t="s">
        <v>359</v>
      </c>
      <c r="B164" s="63" t="s">
        <v>360</v>
      </c>
      <c r="C164" s="52" t="s">
        <v>355</v>
      </c>
      <c r="D164" s="25" t="s">
        <v>39</v>
      </c>
      <c r="E164" s="26" t="s">
        <v>40</v>
      </c>
      <c r="F164" s="51" t="s">
        <v>356</v>
      </c>
      <c r="G164" s="26" t="s">
        <v>135</v>
      </c>
      <c r="H164" s="70"/>
      <c r="I164" s="31">
        <v>5000000.0</v>
      </c>
      <c r="J164" s="51"/>
      <c r="K164" s="31">
        <f t="shared" si="8"/>
        <v>5000000</v>
      </c>
      <c r="L164" s="33"/>
      <c r="M164" s="33"/>
      <c r="N164" s="34"/>
    </row>
    <row r="165" ht="15.75" customHeight="1">
      <c r="A165" s="152" t="s">
        <v>361</v>
      </c>
      <c r="B165" s="63" t="s">
        <v>362</v>
      </c>
      <c r="C165" s="52" t="s">
        <v>355</v>
      </c>
      <c r="D165" s="25" t="s">
        <v>39</v>
      </c>
      <c r="E165" s="26" t="s">
        <v>40</v>
      </c>
      <c r="F165" s="51" t="s">
        <v>356</v>
      </c>
      <c r="G165" s="26" t="s">
        <v>135</v>
      </c>
      <c r="H165" s="70"/>
      <c r="I165" s="31">
        <v>1500000.0</v>
      </c>
      <c r="J165" s="51"/>
      <c r="K165" s="31">
        <f t="shared" si="8"/>
        <v>1500000</v>
      </c>
      <c r="L165" s="33"/>
      <c r="M165" s="33"/>
      <c r="N165" s="34"/>
    </row>
    <row r="166" ht="15.75" customHeight="1">
      <c r="A166" s="152" t="s">
        <v>363</v>
      </c>
      <c r="B166" s="63" t="s">
        <v>494</v>
      </c>
      <c r="C166" s="52" t="s">
        <v>495</v>
      </c>
      <c r="D166" s="25" t="s">
        <v>39</v>
      </c>
      <c r="E166" s="26" t="s">
        <v>40</v>
      </c>
      <c r="F166" s="51" t="s">
        <v>496</v>
      </c>
      <c r="G166" s="26" t="s">
        <v>135</v>
      </c>
      <c r="H166" s="70"/>
      <c r="I166" s="31"/>
      <c r="J166" s="70">
        <v>1.0E7</v>
      </c>
      <c r="K166" s="31">
        <v>1.0E7</v>
      </c>
      <c r="L166" s="33"/>
      <c r="M166" s="33"/>
      <c r="N166" s="34"/>
    </row>
    <row r="167" ht="15.75" customHeight="1">
      <c r="A167" s="152" t="s">
        <v>366</v>
      </c>
      <c r="B167" s="63" t="s">
        <v>497</v>
      </c>
      <c r="C167" s="52" t="s">
        <v>495</v>
      </c>
      <c r="D167" s="25" t="s">
        <v>39</v>
      </c>
      <c r="E167" s="26" t="s">
        <v>40</v>
      </c>
      <c r="F167" s="51" t="s">
        <v>498</v>
      </c>
      <c r="G167" s="26" t="s">
        <v>135</v>
      </c>
      <c r="H167" s="70"/>
      <c r="I167" s="31"/>
      <c r="J167" s="70">
        <v>3000000.0</v>
      </c>
      <c r="K167" s="31">
        <f>J167</f>
        <v>3000000</v>
      </c>
      <c r="L167" s="33"/>
      <c r="M167" s="33"/>
      <c r="N167" s="34"/>
    </row>
    <row r="168" ht="15.75" customHeight="1">
      <c r="A168" s="152" t="s">
        <v>369</v>
      </c>
      <c r="B168" s="63" t="s">
        <v>367</v>
      </c>
      <c r="C168" s="52" t="s">
        <v>112</v>
      </c>
      <c r="D168" s="25" t="s">
        <v>39</v>
      </c>
      <c r="E168" s="26" t="s">
        <v>40</v>
      </c>
      <c r="F168" s="51" t="s">
        <v>368</v>
      </c>
      <c r="G168" s="26" t="s">
        <v>135</v>
      </c>
      <c r="H168" s="70"/>
      <c r="I168" s="148"/>
      <c r="J168" s="148">
        <v>2200000.0</v>
      </c>
      <c r="K168" s="31">
        <f t="shared" ref="K168:K169" si="9">SUM(I168:J168)</f>
        <v>2200000</v>
      </c>
      <c r="L168" s="33"/>
      <c r="M168" s="33"/>
      <c r="N168" s="34"/>
    </row>
    <row r="169" ht="15.75" customHeight="1">
      <c r="A169" s="152" t="s">
        <v>372</v>
      </c>
      <c r="B169" s="63" t="s">
        <v>370</v>
      </c>
      <c r="C169" s="52" t="s">
        <v>112</v>
      </c>
      <c r="D169" s="25" t="s">
        <v>39</v>
      </c>
      <c r="E169" s="26" t="s">
        <v>40</v>
      </c>
      <c r="F169" s="51" t="s">
        <v>371</v>
      </c>
      <c r="G169" s="26" t="s">
        <v>135</v>
      </c>
      <c r="H169" s="70"/>
      <c r="I169" s="148"/>
      <c r="J169" s="148">
        <v>850000.0</v>
      </c>
      <c r="K169" s="31">
        <f t="shared" si="9"/>
        <v>850000</v>
      </c>
      <c r="L169" s="80"/>
      <c r="M169" s="33"/>
      <c r="N169" s="34"/>
    </row>
    <row r="170" ht="15.75" customHeight="1"/>
    <row r="171" ht="15.75" customHeight="1">
      <c r="A171" s="46" t="s">
        <v>350</v>
      </c>
    </row>
    <row r="172" ht="15.75" customHeight="1">
      <c r="A172" s="46"/>
      <c r="B172" s="123"/>
      <c r="C172" s="124"/>
      <c r="D172" s="124"/>
      <c r="E172" s="124"/>
      <c r="F172" s="123"/>
      <c r="G172" s="124"/>
      <c r="H172" s="127"/>
      <c r="I172" s="123"/>
      <c r="J172" s="123"/>
      <c r="K172" s="129"/>
      <c r="L172" s="149"/>
      <c r="M172" s="149"/>
      <c r="N172" s="150"/>
    </row>
    <row r="173" ht="15.75" customHeight="1">
      <c r="A173" s="10" t="s">
        <v>4</v>
      </c>
      <c r="B173" s="11" t="s">
        <v>5</v>
      </c>
      <c r="C173" s="49"/>
      <c r="D173" s="13" t="s">
        <v>7</v>
      </c>
      <c r="E173" s="14"/>
      <c r="F173" s="50"/>
      <c r="G173" s="50"/>
      <c r="H173" s="15" t="s">
        <v>10</v>
      </c>
      <c r="I173" s="16"/>
      <c r="J173" s="16"/>
      <c r="K173" s="14"/>
      <c r="L173" s="17" t="s">
        <v>630</v>
      </c>
      <c r="M173" s="16"/>
      <c r="N173" s="14"/>
    </row>
    <row r="174" ht="15.75" customHeight="1">
      <c r="A174" s="18"/>
      <c r="B174" s="18"/>
      <c r="C174" s="12" t="s">
        <v>6</v>
      </c>
      <c r="D174" s="10" t="s">
        <v>12</v>
      </c>
      <c r="E174" s="10" t="s">
        <v>13</v>
      </c>
      <c r="F174" s="10" t="s">
        <v>8</v>
      </c>
      <c r="G174" s="10" t="s">
        <v>9</v>
      </c>
      <c r="H174" s="10" t="s">
        <v>14</v>
      </c>
      <c r="I174" s="10" t="s">
        <v>15</v>
      </c>
      <c r="J174" s="10" t="s">
        <v>16</v>
      </c>
      <c r="K174" s="10" t="s">
        <v>17</v>
      </c>
      <c r="L174" s="10" t="s">
        <v>18</v>
      </c>
      <c r="M174" s="10" t="s">
        <v>19</v>
      </c>
      <c r="N174" s="10" t="s">
        <v>20</v>
      </c>
    </row>
    <row r="175" ht="24.0" customHeight="1">
      <c r="A175" s="20"/>
      <c r="B175" s="20"/>
      <c r="C175" s="20"/>
      <c r="D175" s="20"/>
      <c r="E175" s="20"/>
      <c r="F175" s="20"/>
      <c r="G175" s="20"/>
      <c r="H175" s="20"/>
      <c r="I175" s="20"/>
      <c r="J175" s="20"/>
      <c r="K175" s="20"/>
      <c r="L175" s="20"/>
      <c r="M175" s="20"/>
      <c r="N175" s="20"/>
    </row>
    <row r="176" ht="15.75" customHeight="1">
      <c r="A176" s="21" t="s">
        <v>21</v>
      </c>
      <c r="B176" s="21" t="s">
        <v>22</v>
      </c>
      <c r="C176" s="21" t="s">
        <v>23</v>
      </c>
      <c r="D176" s="21" t="s">
        <v>24</v>
      </c>
      <c r="E176" s="21" t="s">
        <v>25</v>
      </c>
      <c r="F176" s="21" t="s">
        <v>26</v>
      </c>
      <c r="G176" s="21" t="s">
        <v>27</v>
      </c>
      <c r="H176" s="21" t="s">
        <v>28</v>
      </c>
      <c r="I176" s="21" t="s">
        <v>29</v>
      </c>
      <c r="J176" s="21" t="s">
        <v>30</v>
      </c>
      <c r="K176" s="21" t="s">
        <v>31</v>
      </c>
      <c r="L176" s="21" t="s">
        <v>32</v>
      </c>
      <c r="M176" s="21" t="s">
        <v>33</v>
      </c>
      <c r="N176" s="21" t="s">
        <v>34</v>
      </c>
    </row>
    <row r="177" ht="15.75" customHeight="1">
      <c r="A177" s="152" t="s">
        <v>375</v>
      </c>
      <c r="B177" s="51" t="s">
        <v>373</v>
      </c>
      <c r="C177" s="52" t="s">
        <v>138</v>
      </c>
      <c r="D177" s="52" t="s">
        <v>39</v>
      </c>
      <c r="E177" s="52" t="s">
        <v>40</v>
      </c>
      <c r="F177" s="51" t="s">
        <v>374</v>
      </c>
      <c r="G177" s="52" t="s">
        <v>135</v>
      </c>
      <c r="H177" s="70"/>
      <c r="I177" s="80"/>
      <c r="J177" s="80">
        <v>1600000.0</v>
      </c>
      <c r="K177" s="31">
        <f t="shared" ref="K177:K183" si="10">SUM(I177:J177)</f>
        <v>1600000</v>
      </c>
      <c r="L177" s="33"/>
      <c r="M177" s="33"/>
      <c r="N177" s="34"/>
    </row>
    <row r="178" ht="15.75" customHeight="1">
      <c r="A178" s="152" t="s">
        <v>379</v>
      </c>
      <c r="B178" s="51" t="s">
        <v>376</v>
      </c>
      <c r="C178" s="52" t="s">
        <v>377</v>
      </c>
      <c r="D178" s="52" t="s">
        <v>39</v>
      </c>
      <c r="E178" s="52" t="s">
        <v>40</v>
      </c>
      <c r="F178" s="51" t="s">
        <v>378</v>
      </c>
      <c r="G178" s="52" t="s">
        <v>135</v>
      </c>
      <c r="H178" s="70"/>
      <c r="I178" s="84"/>
      <c r="J178" s="31">
        <v>3200000.0</v>
      </c>
      <c r="K178" s="31">
        <f t="shared" si="10"/>
        <v>3200000</v>
      </c>
      <c r="L178" s="80"/>
      <c r="M178" s="33"/>
      <c r="N178" s="34"/>
    </row>
    <row r="179" ht="15.75" customHeight="1">
      <c r="A179" s="152" t="s">
        <v>384</v>
      </c>
      <c r="B179" s="51" t="s">
        <v>380</v>
      </c>
      <c r="C179" s="52" t="s">
        <v>138</v>
      </c>
      <c r="D179" s="52" t="s">
        <v>39</v>
      </c>
      <c r="E179" s="52" t="s">
        <v>40</v>
      </c>
      <c r="F179" s="51" t="s">
        <v>381</v>
      </c>
      <c r="G179" s="52" t="s">
        <v>135</v>
      </c>
      <c r="H179" s="70"/>
      <c r="I179" s="51"/>
      <c r="J179" s="31">
        <v>1.0E7</v>
      </c>
      <c r="K179" s="31">
        <f t="shared" si="10"/>
        <v>10000000</v>
      </c>
      <c r="L179" s="33"/>
      <c r="M179" s="33"/>
      <c r="N179" s="34"/>
    </row>
    <row r="180" ht="15.75" customHeight="1">
      <c r="A180" s="152" t="s">
        <v>388</v>
      </c>
      <c r="B180" s="151" t="s">
        <v>385</v>
      </c>
      <c r="C180" s="152" t="s">
        <v>386</v>
      </c>
      <c r="D180" s="52" t="s">
        <v>39</v>
      </c>
      <c r="E180" s="52" t="s">
        <v>40</v>
      </c>
      <c r="F180" s="151" t="s">
        <v>387</v>
      </c>
      <c r="G180" s="52" t="s">
        <v>135</v>
      </c>
      <c r="H180" s="23"/>
      <c r="I180" s="23"/>
      <c r="J180" s="153">
        <v>1500000.0</v>
      </c>
      <c r="K180" s="31">
        <f t="shared" si="10"/>
        <v>1500000</v>
      </c>
      <c r="L180" s="23"/>
      <c r="M180" s="23"/>
      <c r="N180" s="23"/>
    </row>
    <row r="181" ht="15.75" customHeight="1">
      <c r="A181" s="152" t="s">
        <v>391</v>
      </c>
      <c r="B181" s="151" t="s">
        <v>389</v>
      </c>
      <c r="C181" s="152" t="s">
        <v>386</v>
      </c>
      <c r="D181" s="52" t="s">
        <v>39</v>
      </c>
      <c r="E181" s="52" t="s">
        <v>40</v>
      </c>
      <c r="F181" s="151" t="s">
        <v>390</v>
      </c>
      <c r="G181" s="52" t="s">
        <v>135</v>
      </c>
      <c r="H181" s="23"/>
      <c r="I181" s="23"/>
      <c r="J181" s="153">
        <v>3500000.0</v>
      </c>
      <c r="K181" s="31">
        <f t="shared" si="10"/>
        <v>3500000</v>
      </c>
      <c r="L181" s="23"/>
      <c r="M181" s="23"/>
      <c r="N181" s="23"/>
    </row>
    <row r="182" ht="15.75" customHeight="1">
      <c r="A182" s="152" t="s">
        <v>395</v>
      </c>
      <c r="B182" s="151" t="s">
        <v>392</v>
      </c>
      <c r="C182" s="152" t="s">
        <v>393</v>
      </c>
      <c r="D182" s="52" t="s">
        <v>39</v>
      </c>
      <c r="E182" s="52" t="s">
        <v>40</v>
      </c>
      <c r="F182" s="151" t="s">
        <v>394</v>
      </c>
      <c r="G182" s="52" t="s">
        <v>135</v>
      </c>
      <c r="H182" s="23"/>
      <c r="I182" s="23"/>
      <c r="J182" s="153">
        <v>1.0E7</v>
      </c>
      <c r="K182" s="31">
        <f t="shared" si="10"/>
        <v>10000000</v>
      </c>
      <c r="L182" s="23"/>
      <c r="M182" s="23"/>
      <c r="N182" s="23"/>
    </row>
    <row r="183" ht="15.75" customHeight="1">
      <c r="A183" s="152" t="s">
        <v>500</v>
      </c>
      <c r="B183" s="151" t="s">
        <v>396</v>
      </c>
      <c r="C183" s="152" t="s">
        <v>393</v>
      </c>
      <c r="D183" s="52" t="s">
        <v>39</v>
      </c>
      <c r="E183" s="52" t="s">
        <v>40</v>
      </c>
      <c r="F183" s="151" t="s">
        <v>397</v>
      </c>
      <c r="G183" s="52" t="s">
        <v>135</v>
      </c>
      <c r="H183" s="23"/>
      <c r="I183" s="23"/>
      <c r="J183" s="153">
        <v>1.0E7</v>
      </c>
      <c r="K183" s="31">
        <f t="shared" si="10"/>
        <v>10000000</v>
      </c>
      <c r="L183" s="23"/>
      <c r="M183" s="23"/>
      <c r="N183" s="23"/>
      <c r="P183" s="66">
        <f>K183+K182+K181+K180</f>
        <v>25000000</v>
      </c>
    </row>
    <row r="184" ht="15.75" customHeight="1">
      <c r="A184" s="22" t="s">
        <v>398</v>
      </c>
      <c r="B184" s="16"/>
      <c r="C184" s="16"/>
      <c r="D184" s="16"/>
      <c r="E184" s="16"/>
      <c r="F184" s="16"/>
      <c r="G184" s="16"/>
      <c r="H184" s="16"/>
      <c r="I184" s="16"/>
      <c r="J184" s="16"/>
      <c r="K184" s="16"/>
      <c r="L184" s="16"/>
      <c r="M184" s="16"/>
      <c r="N184" s="14"/>
      <c r="P184" s="66"/>
    </row>
    <row r="185" ht="15.75" customHeight="1">
      <c r="A185" s="23" t="s">
        <v>399</v>
      </c>
      <c r="B185" s="34" t="s">
        <v>462</v>
      </c>
      <c r="C185" s="152" t="s">
        <v>463</v>
      </c>
      <c r="D185" s="52" t="s">
        <v>39</v>
      </c>
      <c r="E185" s="52" t="s">
        <v>40</v>
      </c>
      <c r="F185" s="34" t="s">
        <v>464</v>
      </c>
      <c r="G185" s="52" t="s">
        <v>135</v>
      </c>
      <c r="H185" s="89"/>
      <c r="I185" s="89"/>
      <c r="J185" s="177">
        <v>800000.0</v>
      </c>
      <c r="K185" s="177">
        <v>800000.0</v>
      </c>
      <c r="L185" s="89"/>
      <c r="M185" s="89"/>
      <c r="N185" s="89"/>
      <c r="P185" s="66"/>
    </row>
    <row r="186" ht="15.75" customHeight="1">
      <c r="A186" s="178" t="s">
        <v>403</v>
      </c>
      <c r="B186" s="179" t="s">
        <v>400</v>
      </c>
      <c r="C186" s="180" t="s">
        <v>401</v>
      </c>
      <c r="D186" s="181" t="s">
        <v>315</v>
      </c>
      <c r="E186" s="181" t="s">
        <v>40</v>
      </c>
      <c r="F186" s="179" t="s">
        <v>402</v>
      </c>
      <c r="G186" s="181" t="s">
        <v>135</v>
      </c>
      <c r="H186" s="182"/>
      <c r="I186" s="183"/>
      <c r="J186" s="184">
        <v>325000.0</v>
      </c>
      <c r="K186" s="184">
        <f>SUM(I186:J186)</f>
        <v>325000</v>
      </c>
      <c r="L186" s="185"/>
      <c r="M186" s="185"/>
      <c r="N186" s="186"/>
      <c r="P186" s="66"/>
    </row>
    <row r="187" ht="15.75" customHeight="1">
      <c r="A187" s="157"/>
      <c r="B187" s="187"/>
      <c r="C187" s="157"/>
      <c r="D187" s="93"/>
      <c r="E187" s="93"/>
      <c r="F187" s="187"/>
      <c r="G187" s="93"/>
      <c r="H187" s="188"/>
      <c r="I187" s="141"/>
      <c r="J187" s="189"/>
      <c r="K187" s="189"/>
      <c r="L187" s="190"/>
      <c r="M187" s="190"/>
      <c r="N187" s="191"/>
      <c r="P187" s="66"/>
    </row>
    <row r="188" ht="15.75" customHeight="1">
      <c r="A188" s="46" t="s">
        <v>382</v>
      </c>
      <c r="P188" s="66"/>
    </row>
    <row r="189" ht="15.0" customHeight="1">
      <c r="A189" s="10" t="s">
        <v>4</v>
      </c>
      <c r="B189" s="11" t="s">
        <v>5</v>
      </c>
      <c r="C189" s="49"/>
      <c r="D189" s="13" t="s">
        <v>7</v>
      </c>
      <c r="E189" s="14"/>
      <c r="F189" s="50"/>
      <c r="G189" s="50"/>
      <c r="H189" s="15" t="s">
        <v>10</v>
      </c>
      <c r="I189" s="16"/>
      <c r="J189" s="16"/>
      <c r="K189" s="14"/>
      <c r="L189" s="17" t="s">
        <v>631</v>
      </c>
      <c r="M189" s="16"/>
      <c r="N189" s="14"/>
      <c r="P189" s="66"/>
    </row>
    <row r="190" ht="15.0" customHeight="1">
      <c r="A190" s="18"/>
      <c r="B190" s="18"/>
      <c r="C190" s="12" t="s">
        <v>6</v>
      </c>
      <c r="D190" s="10" t="s">
        <v>12</v>
      </c>
      <c r="E190" s="10" t="s">
        <v>13</v>
      </c>
      <c r="F190" s="10" t="s">
        <v>8</v>
      </c>
      <c r="G190" s="10" t="s">
        <v>9</v>
      </c>
      <c r="H190" s="10" t="s">
        <v>14</v>
      </c>
      <c r="I190" s="10" t="s">
        <v>15</v>
      </c>
      <c r="J190" s="10" t="s">
        <v>16</v>
      </c>
      <c r="K190" s="10" t="s">
        <v>17</v>
      </c>
      <c r="L190" s="10" t="s">
        <v>18</v>
      </c>
      <c r="M190" s="10" t="s">
        <v>19</v>
      </c>
      <c r="N190" s="10" t="s">
        <v>20</v>
      </c>
      <c r="P190" s="66"/>
    </row>
    <row r="191" ht="27.75" customHeight="1">
      <c r="A191" s="20"/>
      <c r="B191" s="20"/>
      <c r="C191" s="20"/>
      <c r="D191" s="20"/>
      <c r="E191" s="20"/>
      <c r="F191" s="20"/>
      <c r="G191" s="20"/>
      <c r="H191" s="20"/>
      <c r="I191" s="20"/>
      <c r="J191" s="20"/>
      <c r="K191" s="20"/>
      <c r="L191" s="20"/>
      <c r="M191" s="20"/>
      <c r="N191" s="20"/>
      <c r="P191" s="66"/>
    </row>
    <row r="192" ht="15.75" customHeight="1">
      <c r="A192" s="21" t="s">
        <v>21</v>
      </c>
      <c r="B192" s="21" t="s">
        <v>22</v>
      </c>
      <c r="C192" s="21" t="s">
        <v>23</v>
      </c>
      <c r="D192" s="21" t="s">
        <v>24</v>
      </c>
      <c r="E192" s="21" t="s">
        <v>25</v>
      </c>
      <c r="F192" s="21" t="s">
        <v>26</v>
      </c>
      <c r="G192" s="21" t="s">
        <v>27</v>
      </c>
      <c r="H192" s="21" t="s">
        <v>28</v>
      </c>
      <c r="I192" s="21" t="s">
        <v>29</v>
      </c>
      <c r="J192" s="21" t="s">
        <v>30</v>
      </c>
      <c r="K192" s="21" t="s">
        <v>31</v>
      </c>
      <c r="L192" s="21" t="s">
        <v>32</v>
      </c>
      <c r="M192" s="21" t="s">
        <v>33</v>
      </c>
      <c r="N192" s="21" t="s">
        <v>34</v>
      </c>
      <c r="P192" s="66"/>
    </row>
    <row r="193" ht="15.0" customHeight="1">
      <c r="A193" s="22" t="s">
        <v>398</v>
      </c>
      <c r="B193" s="16"/>
      <c r="C193" s="16"/>
      <c r="D193" s="16"/>
      <c r="E193" s="16"/>
      <c r="F193" s="16"/>
      <c r="G193" s="16"/>
      <c r="H193" s="16"/>
      <c r="I193" s="16"/>
      <c r="J193" s="16"/>
      <c r="K193" s="16"/>
      <c r="L193" s="16"/>
      <c r="M193" s="16"/>
      <c r="N193" s="14"/>
    </row>
    <row r="194" ht="15.75" customHeight="1">
      <c r="A194" s="23" t="s">
        <v>406</v>
      </c>
      <c r="B194" s="63" t="s">
        <v>404</v>
      </c>
      <c r="C194" s="152" t="s">
        <v>401</v>
      </c>
      <c r="D194" s="25" t="s">
        <v>315</v>
      </c>
      <c r="E194" s="26" t="s">
        <v>40</v>
      </c>
      <c r="F194" s="51" t="s">
        <v>405</v>
      </c>
      <c r="G194" s="26" t="s">
        <v>135</v>
      </c>
      <c r="H194" s="70"/>
      <c r="I194" s="79"/>
      <c r="J194" s="31">
        <v>298804.98</v>
      </c>
      <c r="K194" s="31">
        <f t="shared" ref="K194:K195" si="11">SUM(I194:J194)</f>
        <v>298804.98</v>
      </c>
      <c r="L194" s="37"/>
      <c r="M194" s="37"/>
      <c r="N194" s="133"/>
    </row>
    <row r="195" ht="15.75" customHeight="1">
      <c r="A195" s="23" t="s">
        <v>465</v>
      </c>
      <c r="B195" s="63" t="s">
        <v>407</v>
      </c>
      <c r="C195" s="152" t="s">
        <v>408</v>
      </c>
      <c r="D195" s="25" t="s">
        <v>315</v>
      </c>
      <c r="E195" s="26" t="s">
        <v>40</v>
      </c>
      <c r="F195" s="51" t="s">
        <v>409</v>
      </c>
      <c r="G195" s="26" t="s">
        <v>135</v>
      </c>
      <c r="H195" s="70"/>
      <c r="I195" s="79"/>
      <c r="J195" s="31">
        <v>3800000.0</v>
      </c>
      <c r="K195" s="31">
        <f t="shared" si="11"/>
        <v>3800000</v>
      </c>
      <c r="L195" s="37"/>
      <c r="M195" s="37"/>
      <c r="N195" s="133"/>
      <c r="P195" s="66">
        <f>K195+K194+K186</f>
        <v>4423804.98</v>
      </c>
    </row>
    <row r="196" ht="15.75" customHeight="1">
      <c r="A196" s="27"/>
      <c r="B196" s="27"/>
      <c r="C196" s="27"/>
      <c r="D196" s="27"/>
      <c r="E196" s="27"/>
      <c r="F196" s="27"/>
      <c r="G196" s="27"/>
      <c r="H196" s="85" t="s">
        <v>410</v>
      </c>
      <c r="I196" s="16"/>
      <c r="J196" s="14"/>
      <c r="K196" s="86">
        <f>K195+K194+K186+K185+K183+K182+K181+K180+K179+K178+K177+K169+K168+K167+K166+K165+K164+K163+K162+K52+K53+K54+K55+K56</f>
        <v>162853736.4</v>
      </c>
      <c r="L196" s="27"/>
      <c r="M196" s="27"/>
      <c r="N196" s="27"/>
    </row>
    <row r="197" ht="15.75" customHeight="1">
      <c r="A197" s="95"/>
      <c r="B197" s="95"/>
      <c r="C197" s="52"/>
      <c r="D197" s="25"/>
      <c r="E197" s="26"/>
      <c r="F197" s="154" t="s">
        <v>411</v>
      </c>
      <c r="G197" s="14"/>
      <c r="H197" s="155" t="str">
        <f t="shared" ref="H197:I197" si="12">H50</f>
        <v>#REF!</v>
      </c>
      <c r="I197" s="155" t="str">
        <f t="shared" si="12"/>
        <v>#VALUE!</v>
      </c>
      <c r="J197" s="155" t="str">
        <f>#REF!</f>
        <v>#REF!</v>
      </c>
      <c r="K197" s="156" t="str">
        <f>K49+K48+K47+K46+K45+K44+K43+K37+K36+K35+K34+K33+K32+K31+K30+K29+K28+K27+K26+K25+K24+K23+K22+K21+K20+K16+#REF!+K15+K14+#REF!</f>
        <v>#REF!</v>
      </c>
      <c r="L197" s="116"/>
      <c r="M197" s="116"/>
      <c r="N197" s="116"/>
    </row>
    <row r="198" ht="15.75" customHeight="1">
      <c r="A198" s="157"/>
      <c r="B198" s="158"/>
      <c r="C198" s="158"/>
      <c r="D198" s="158"/>
      <c r="E198" s="158"/>
      <c r="F198" s="158"/>
      <c r="G198" s="158"/>
      <c r="H198" s="158"/>
      <c r="I198" s="158"/>
      <c r="J198" s="158"/>
      <c r="K198" s="158"/>
      <c r="L198" s="158"/>
      <c r="M198" s="158"/>
      <c r="N198" s="158"/>
    </row>
    <row r="199" ht="15.75" customHeight="1">
      <c r="A199" s="159" t="s">
        <v>412</v>
      </c>
      <c r="C199" s="159"/>
      <c r="D199" s="160" t="s">
        <v>413</v>
      </c>
      <c r="E199" s="159"/>
      <c r="F199" s="159"/>
      <c r="G199" s="159"/>
      <c r="H199" s="161"/>
      <c r="I199" s="159" t="s">
        <v>414</v>
      </c>
      <c r="J199" s="159"/>
      <c r="K199" s="162"/>
      <c r="L199" s="9"/>
      <c r="M199" s="9"/>
      <c r="N199" s="9"/>
    </row>
    <row r="200" ht="15.75" customHeight="1">
      <c r="A200" s="159"/>
      <c r="B200" s="163"/>
      <c r="C200" s="46"/>
      <c r="D200" s="46"/>
      <c r="E200" s="46"/>
      <c r="F200" s="159"/>
      <c r="G200" s="159"/>
      <c r="H200" s="46"/>
      <c r="I200" s="46"/>
      <c r="J200" s="159"/>
      <c r="K200" s="162"/>
      <c r="L200" s="9"/>
      <c r="M200" s="9"/>
      <c r="N200" s="9"/>
    </row>
    <row r="201" ht="15.75" customHeight="1">
      <c r="A201" s="159"/>
      <c r="B201" s="159"/>
      <c r="C201" s="159"/>
      <c r="D201" s="159"/>
      <c r="E201" s="159"/>
      <c r="F201" s="159"/>
      <c r="G201" s="159"/>
      <c r="H201" s="159"/>
      <c r="I201" s="159"/>
      <c r="J201" s="159"/>
      <c r="K201" s="162"/>
      <c r="L201" s="9"/>
      <c r="M201" s="9"/>
      <c r="N201" s="9"/>
    </row>
    <row r="202" ht="15.75" customHeight="1">
      <c r="A202" s="2" t="s">
        <v>415</v>
      </c>
      <c r="C202" s="164"/>
      <c r="D202" s="2" t="s">
        <v>416</v>
      </c>
      <c r="G202" s="164"/>
      <c r="H202" s="164"/>
      <c r="I202" s="2" t="s">
        <v>417</v>
      </c>
      <c r="L202" s="9"/>
      <c r="M202" s="9"/>
      <c r="N202" s="9"/>
    </row>
    <row r="203" ht="15.75" customHeight="1">
      <c r="A203" s="150" t="s">
        <v>418</v>
      </c>
      <c r="C203" s="159"/>
      <c r="D203" s="150" t="s">
        <v>419</v>
      </c>
      <c r="G203" s="159"/>
      <c r="H203" s="159"/>
      <c r="I203" s="150" t="s">
        <v>420</v>
      </c>
      <c r="L203" s="9"/>
      <c r="M203" s="165"/>
      <c r="N203" s="9"/>
    </row>
    <row r="204" ht="15.75" customHeight="1">
      <c r="A204" s="9" t="s">
        <v>421</v>
      </c>
      <c r="B204" s="9"/>
      <c r="C204" s="9"/>
      <c r="D204" s="9" t="s">
        <v>421</v>
      </c>
      <c r="E204" s="9"/>
      <c r="F204" s="9"/>
      <c r="G204" s="9"/>
      <c r="H204" s="9"/>
      <c r="I204" s="9" t="s">
        <v>421</v>
      </c>
      <c r="J204" s="9"/>
      <c r="K204" s="9"/>
      <c r="L204" s="9"/>
      <c r="M204" s="9"/>
      <c r="N204" s="9"/>
    </row>
    <row r="205" ht="15.75" customHeight="1">
      <c r="A205" s="9"/>
      <c r="B205" s="9"/>
      <c r="C205" s="9"/>
      <c r="D205" s="9"/>
      <c r="E205" s="9"/>
      <c r="F205" s="9"/>
      <c r="G205" s="9"/>
      <c r="H205" s="9"/>
      <c r="I205" s="9"/>
      <c r="J205" s="9"/>
      <c r="K205" s="9"/>
      <c r="L205" s="9"/>
      <c r="M205" s="9"/>
      <c r="N205" s="9"/>
    </row>
    <row r="206" ht="15.75" customHeight="1">
      <c r="A206" s="161"/>
      <c r="B206" s="161"/>
      <c r="C206" s="161"/>
      <c r="D206" s="161"/>
      <c r="E206" s="161"/>
      <c r="F206" s="161"/>
      <c r="G206" s="161"/>
      <c r="H206" s="161"/>
      <c r="I206" s="161"/>
      <c r="J206" s="161"/>
      <c r="K206" s="161"/>
      <c r="L206" s="161"/>
      <c r="M206" s="161"/>
      <c r="N206" s="161"/>
    </row>
    <row r="207" ht="15.75" customHeight="1">
      <c r="A207" s="46" t="s">
        <v>422</v>
      </c>
    </row>
    <row r="208" ht="15.75" customHeight="1"/>
    <row r="209" ht="15.75" customHeight="1">
      <c r="A209" s="161"/>
      <c r="B209" s="161"/>
      <c r="C209" s="161"/>
      <c r="D209" s="161"/>
      <c r="E209" s="161"/>
      <c r="F209" s="161"/>
      <c r="G209" s="161"/>
      <c r="H209" s="161"/>
      <c r="I209" s="161"/>
      <c r="J209" s="161"/>
      <c r="K209" s="161"/>
      <c r="L209" s="161"/>
      <c r="M209" s="161"/>
      <c r="N209" s="161"/>
    </row>
    <row r="210" ht="15.75" customHeight="1">
      <c r="A210" s="161"/>
      <c r="B210" s="161"/>
      <c r="C210" s="161"/>
      <c r="D210" s="161"/>
      <c r="E210" s="161"/>
      <c r="F210" s="161"/>
      <c r="G210" s="161"/>
      <c r="H210" s="161"/>
      <c r="I210" s="161"/>
      <c r="J210" s="161"/>
      <c r="K210" s="161"/>
      <c r="L210" s="161"/>
      <c r="M210" s="161"/>
      <c r="N210" s="161"/>
    </row>
    <row r="211" ht="15.75" customHeight="1">
      <c r="A211" s="161"/>
      <c r="B211" s="161"/>
      <c r="C211" s="161"/>
      <c r="D211" s="161"/>
      <c r="E211" s="161"/>
      <c r="F211" s="161"/>
      <c r="G211" s="161"/>
      <c r="H211" s="161"/>
      <c r="I211" s="161"/>
      <c r="J211" s="161"/>
      <c r="K211" s="161"/>
      <c r="L211" s="161"/>
      <c r="M211" s="161"/>
      <c r="N211" s="161"/>
    </row>
    <row r="212" ht="15.75" customHeight="1">
      <c r="A212" s="161"/>
      <c r="B212" s="161"/>
      <c r="C212" s="161"/>
      <c r="D212" s="161"/>
      <c r="E212" s="161"/>
      <c r="F212" s="161"/>
      <c r="G212" s="161"/>
      <c r="H212" s="161"/>
      <c r="I212" s="161"/>
      <c r="J212" s="161"/>
      <c r="K212" s="161"/>
      <c r="L212" s="161"/>
      <c r="M212" s="161"/>
      <c r="N212" s="161"/>
    </row>
    <row r="213" ht="15.75" customHeight="1">
      <c r="A213" s="161"/>
      <c r="B213" s="161"/>
      <c r="C213" s="161"/>
      <c r="D213" s="161"/>
      <c r="E213" s="161"/>
      <c r="F213" s="161"/>
      <c r="G213" s="161"/>
      <c r="H213" s="161"/>
      <c r="I213" s="161"/>
      <c r="J213" s="161"/>
      <c r="K213" s="161"/>
      <c r="L213" s="161"/>
      <c r="M213" s="161"/>
      <c r="N213" s="161"/>
    </row>
    <row r="214" ht="15.75" customHeight="1">
      <c r="A214" s="13" t="s">
        <v>35</v>
      </c>
      <c r="B214" s="16"/>
      <c r="C214" s="16"/>
      <c r="D214" s="16"/>
      <c r="E214" s="16"/>
      <c r="F214" s="16"/>
      <c r="G214" s="16"/>
      <c r="H214" s="166"/>
      <c r="I214" s="166"/>
      <c r="J214" s="166"/>
      <c r="K214" s="167">
        <v>7.427416536E8</v>
      </c>
      <c r="L214" s="168"/>
      <c r="M214" s="168"/>
      <c r="N214" s="168"/>
    </row>
    <row r="215" ht="15.75" customHeight="1">
      <c r="A215" s="13" t="s">
        <v>130</v>
      </c>
      <c r="B215" s="16"/>
      <c r="C215" s="16"/>
      <c r="D215" s="16"/>
      <c r="E215" s="16"/>
      <c r="F215" s="16"/>
      <c r="G215" s="16"/>
      <c r="H215" s="166"/>
      <c r="I215" s="166"/>
      <c r="J215" s="166"/>
      <c r="K215" s="167">
        <f>K160+K115+K112+K92+K52+K53+K54+K55+K56</f>
        <v>133988792</v>
      </c>
      <c r="L215" s="168"/>
      <c r="M215" s="168"/>
      <c r="N215" s="168"/>
    </row>
    <row r="216" ht="15.75" customHeight="1">
      <c r="A216" s="13" t="s">
        <v>352</v>
      </c>
      <c r="B216" s="16"/>
      <c r="C216" s="16"/>
      <c r="D216" s="16"/>
      <c r="E216" s="16"/>
      <c r="F216" s="16"/>
      <c r="G216" s="16"/>
      <c r="H216" s="166"/>
      <c r="I216" s="166"/>
      <c r="J216" s="166"/>
      <c r="K216" s="167">
        <f>K183+K182+K181+K180+K179+K178+K177+K169+K168+K167+K166+K165+K164+K163+K162</f>
        <v>142429931.4</v>
      </c>
      <c r="L216" s="168"/>
      <c r="M216" s="168"/>
      <c r="N216" s="168"/>
    </row>
    <row r="217" ht="15.75" customHeight="1">
      <c r="A217" s="13" t="s">
        <v>398</v>
      </c>
      <c r="B217" s="16"/>
      <c r="C217" s="16"/>
      <c r="D217" s="16"/>
      <c r="E217" s="16"/>
      <c r="F217" s="16"/>
      <c r="G217" s="16"/>
      <c r="H217" s="166"/>
      <c r="I217" s="166"/>
      <c r="J217" s="166"/>
      <c r="K217" s="169">
        <f>K195+K194+K186+K185</f>
        <v>5223804.98</v>
      </c>
      <c r="L217" s="168"/>
      <c r="M217" s="168"/>
      <c r="N217" s="168"/>
    </row>
    <row r="218" ht="15.75" customHeight="1">
      <c r="A218" s="13" t="s">
        <v>423</v>
      </c>
      <c r="B218" s="16"/>
      <c r="C218" s="16"/>
      <c r="D218" s="16"/>
      <c r="E218" s="16"/>
      <c r="F218" s="16"/>
      <c r="G218" s="16"/>
      <c r="H218" s="166"/>
      <c r="I218" s="166"/>
      <c r="J218" s="166"/>
      <c r="K218" s="169">
        <v>650000.0</v>
      </c>
      <c r="L218" s="168"/>
      <c r="M218" s="168"/>
      <c r="N218" s="168"/>
    </row>
    <row r="219" ht="15.75" customHeight="1">
      <c r="A219" s="170"/>
      <c r="B219" s="16"/>
      <c r="C219" s="16"/>
      <c r="D219" s="16"/>
      <c r="E219" s="16"/>
      <c r="F219" s="16"/>
      <c r="G219" s="16"/>
      <c r="H219" s="16"/>
      <c r="I219" s="16"/>
      <c r="J219" s="14"/>
      <c r="K219" s="171">
        <f>K218+K217+K216+K215+K214</f>
        <v>1025034182</v>
      </c>
      <c r="L219" s="109"/>
      <c r="M219" s="109"/>
      <c r="N219" s="109"/>
    </row>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26">
    <mergeCell ref="H102:H103"/>
    <mergeCell ref="I102:I103"/>
    <mergeCell ref="H112:J112"/>
    <mergeCell ref="H115:J115"/>
    <mergeCell ref="F123:F124"/>
    <mergeCell ref="G123:G124"/>
    <mergeCell ref="H123:H124"/>
    <mergeCell ref="I123:I124"/>
    <mergeCell ref="J123:J124"/>
    <mergeCell ref="K123:K124"/>
    <mergeCell ref="L123:L124"/>
    <mergeCell ref="M123:M124"/>
    <mergeCell ref="N102:N103"/>
    <mergeCell ref="A105:N105"/>
    <mergeCell ref="A120:N120"/>
    <mergeCell ref="A122:A124"/>
    <mergeCell ref="D122:E122"/>
    <mergeCell ref="H122:K122"/>
    <mergeCell ref="L122:N122"/>
    <mergeCell ref="N123:N124"/>
    <mergeCell ref="B101:B103"/>
    <mergeCell ref="D101:E101"/>
    <mergeCell ref="C102:C103"/>
    <mergeCell ref="D102:D103"/>
    <mergeCell ref="E102:E103"/>
    <mergeCell ref="F102:F103"/>
    <mergeCell ref="G102:G103"/>
    <mergeCell ref="J102:J103"/>
    <mergeCell ref="K102:K103"/>
    <mergeCell ref="L102:L103"/>
    <mergeCell ref="M102:M103"/>
    <mergeCell ref="D83:D84"/>
    <mergeCell ref="E83:E84"/>
    <mergeCell ref="H92:J92"/>
    <mergeCell ref="A93:N93"/>
    <mergeCell ref="A98:N98"/>
    <mergeCell ref="A100:N100"/>
    <mergeCell ref="A101:A103"/>
    <mergeCell ref="B122:B124"/>
    <mergeCell ref="C123:C124"/>
    <mergeCell ref="A139:A141"/>
    <mergeCell ref="B139:B141"/>
    <mergeCell ref="C140:C141"/>
    <mergeCell ref="D140:D141"/>
    <mergeCell ref="E140:E141"/>
    <mergeCell ref="D123:D124"/>
    <mergeCell ref="E123:E124"/>
    <mergeCell ref="A137:N137"/>
    <mergeCell ref="D139:E139"/>
    <mergeCell ref="H139:K139"/>
    <mergeCell ref="L139:N139"/>
    <mergeCell ref="A150:N150"/>
    <mergeCell ref="H189:K189"/>
    <mergeCell ref="L189:N189"/>
    <mergeCell ref="E190:E191"/>
    <mergeCell ref="F190:F191"/>
    <mergeCell ref="G190:G191"/>
    <mergeCell ref="H190:H191"/>
    <mergeCell ref="I190:I191"/>
    <mergeCell ref="J190:J191"/>
    <mergeCell ref="K190:K191"/>
    <mergeCell ref="L190:L191"/>
    <mergeCell ref="M190:M191"/>
    <mergeCell ref="N190:N191"/>
    <mergeCell ref="C174:C175"/>
    <mergeCell ref="D174:D175"/>
    <mergeCell ref="A184:N184"/>
    <mergeCell ref="A188:N188"/>
    <mergeCell ref="A189:A191"/>
    <mergeCell ref="B189:B191"/>
    <mergeCell ref="D189:E189"/>
    <mergeCell ref="C190:C191"/>
    <mergeCell ref="D190:D191"/>
    <mergeCell ref="A193:N193"/>
    <mergeCell ref="H196:J196"/>
    <mergeCell ref="F197:G197"/>
    <mergeCell ref="A198:N198"/>
    <mergeCell ref="A199:B199"/>
    <mergeCell ref="A202:B202"/>
    <mergeCell ref="D202:F202"/>
    <mergeCell ref="I202:K202"/>
    <mergeCell ref="A203:B203"/>
    <mergeCell ref="D203:F203"/>
    <mergeCell ref="I203:K203"/>
    <mergeCell ref="A207:N207"/>
    <mergeCell ref="E153:E154"/>
    <mergeCell ref="F153:F154"/>
    <mergeCell ref="G153:G154"/>
    <mergeCell ref="H153:H154"/>
    <mergeCell ref="I153:I154"/>
    <mergeCell ref="J153:J154"/>
    <mergeCell ref="H160:J160"/>
    <mergeCell ref="K153:K154"/>
    <mergeCell ref="L153:L154"/>
    <mergeCell ref="M153:M154"/>
    <mergeCell ref="N153:N154"/>
    <mergeCell ref="A152:A154"/>
    <mergeCell ref="B152:B154"/>
    <mergeCell ref="D152:E152"/>
    <mergeCell ref="H152:K152"/>
    <mergeCell ref="L152:N152"/>
    <mergeCell ref="C153:C154"/>
    <mergeCell ref="D153:D154"/>
    <mergeCell ref="A214:G214"/>
    <mergeCell ref="A215:G215"/>
    <mergeCell ref="A216:G216"/>
    <mergeCell ref="A217:G217"/>
    <mergeCell ref="A218:G218"/>
    <mergeCell ref="A219:J219"/>
    <mergeCell ref="C6:C8"/>
    <mergeCell ref="D6:E6"/>
    <mergeCell ref="D7:D8"/>
    <mergeCell ref="E7:E8"/>
    <mergeCell ref="F6:F8"/>
    <mergeCell ref="G6:G8"/>
    <mergeCell ref="H6:K6"/>
    <mergeCell ref="L6:N6"/>
    <mergeCell ref="H7:H8"/>
    <mergeCell ref="I7:I8"/>
    <mergeCell ref="J7:J8"/>
    <mergeCell ref="K7:K8"/>
    <mergeCell ref="L7:L8"/>
    <mergeCell ref="M7:M8"/>
    <mergeCell ref="D23:F23"/>
    <mergeCell ref="I23:K23"/>
    <mergeCell ref="H39:K39"/>
    <mergeCell ref="L39:N39"/>
    <mergeCell ref="M40:M41"/>
    <mergeCell ref="N40:N41"/>
    <mergeCell ref="A24:B24"/>
    <mergeCell ref="D24:F24"/>
    <mergeCell ref="I24:K24"/>
    <mergeCell ref="A38:N38"/>
    <mergeCell ref="A39:A41"/>
    <mergeCell ref="B39:B41"/>
    <mergeCell ref="D39:E39"/>
    <mergeCell ref="A1:N1"/>
    <mergeCell ref="A2:N2"/>
    <mergeCell ref="A3:N3"/>
    <mergeCell ref="A4:B4"/>
    <mergeCell ref="M4:N4"/>
    <mergeCell ref="A6:A8"/>
    <mergeCell ref="B6:B8"/>
    <mergeCell ref="N7:N8"/>
    <mergeCell ref="A10:N10"/>
    <mergeCell ref="A15:N15"/>
    <mergeCell ref="F16:G16"/>
    <mergeCell ref="A19:N19"/>
    <mergeCell ref="A20:B20"/>
    <mergeCell ref="A23:B23"/>
    <mergeCell ref="C40:C41"/>
    <mergeCell ref="D40:D41"/>
    <mergeCell ref="E40:E41"/>
    <mergeCell ref="F40:F41"/>
    <mergeCell ref="I40:I41"/>
    <mergeCell ref="J40:J41"/>
    <mergeCell ref="K40:K41"/>
    <mergeCell ref="L40:L41"/>
    <mergeCell ref="H63:K63"/>
    <mergeCell ref="L63:N63"/>
    <mergeCell ref="G40:G41"/>
    <mergeCell ref="H40:H41"/>
    <mergeCell ref="F50:G50"/>
    <mergeCell ref="A51:N51"/>
    <mergeCell ref="A61:N61"/>
    <mergeCell ref="A62:N62"/>
    <mergeCell ref="A63:A65"/>
    <mergeCell ref="F83:F84"/>
    <mergeCell ref="G83:G84"/>
    <mergeCell ref="H83:H84"/>
    <mergeCell ref="I83:I84"/>
    <mergeCell ref="J83:J84"/>
    <mergeCell ref="K83:K84"/>
    <mergeCell ref="L83:L84"/>
    <mergeCell ref="M83:M84"/>
    <mergeCell ref="N64:N65"/>
    <mergeCell ref="A67:N67"/>
    <mergeCell ref="A79:N79"/>
    <mergeCell ref="A82:A84"/>
    <mergeCell ref="D82:E82"/>
    <mergeCell ref="H82:K82"/>
    <mergeCell ref="L82:N82"/>
    <mergeCell ref="N83:N84"/>
    <mergeCell ref="B63:B65"/>
    <mergeCell ref="D63:E63"/>
    <mergeCell ref="C64:C65"/>
    <mergeCell ref="D64:D65"/>
    <mergeCell ref="E64:E65"/>
    <mergeCell ref="F64:F65"/>
    <mergeCell ref="G64:G65"/>
    <mergeCell ref="H64:H65"/>
    <mergeCell ref="I64:I65"/>
    <mergeCell ref="J64:J65"/>
    <mergeCell ref="K64:K65"/>
    <mergeCell ref="L64:L65"/>
    <mergeCell ref="M64:M65"/>
    <mergeCell ref="B82:B84"/>
    <mergeCell ref="C83:C84"/>
    <mergeCell ref="H101:K101"/>
    <mergeCell ref="L101:N101"/>
    <mergeCell ref="M140:M141"/>
    <mergeCell ref="N140:N141"/>
    <mergeCell ref="F140:F141"/>
    <mergeCell ref="G140:G141"/>
    <mergeCell ref="H140:H141"/>
    <mergeCell ref="I140:I141"/>
    <mergeCell ref="J140:J141"/>
    <mergeCell ref="K140:K141"/>
    <mergeCell ref="L140:L141"/>
    <mergeCell ref="E174:E175"/>
    <mergeCell ref="F174:F175"/>
    <mergeCell ref="G174:G175"/>
    <mergeCell ref="H174:H175"/>
    <mergeCell ref="I174:I175"/>
    <mergeCell ref="J174:J175"/>
    <mergeCell ref="K174:K175"/>
    <mergeCell ref="L174:L175"/>
    <mergeCell ref="M174:M175"/>
    <mergeCell ref="N174:N175"/>
    <mergeCell ref="A161:N161"/>
    <mergeCell ref="A171:N171"/>
    <mergeCell ref="A173:A175"/>
    <mergeCell ref="B173:B175"/>
    <mergeCell ref="D173:E173"/>
    <mergeCell ref="H173:K173"/>
    <mergeCell ref="L173:N173"/>
  </mergeCells>
  <printOptions/>
  <pageMargins bottom="0.0" footer="0.0" header="0.0" left="0.0" right="0.0" top="0.5"/>
  <pageSetup paperSize="5" scale="85"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2.43"/>
    <col customWidth="1" min="2" max="2" width="11.29"/>
    <col customWidth="1" min="3" max="3" width="15.71"/>
    <col customWidth="1" min="4" max="4" width="12.0"/>
    <col customWidth="1" min="5" max="5" width="7.86"/>
    <col customWidth="1" min="6" max="6" width="7.0"/>
    <col customWidth="1" min="7" max="7" width="16.43"/>
    <col customWidth="1" min="8" max="8" width="12.71"/>
    <col customWidth="1" min="9" max="9" width="16.0"/>
    <col customWidth="1" min="10" max="10" width="14.86"/>
    <col customWidth="1" min="11" max="12" width="14.57"/>
    <col customWidth="1" min="13" max="26" width="8.71"/>
  </cols>
  <sheetData>
    <row r="1">
      <c r="A1" s="224" t="s">
        <v>632</v>
      </c>
      <c r="L1" s="224" t="s">
        <v>633</v>
      </c>
    </row>
    <row r="2">
      <c r="A2" s="225" t="s">
        <v>634</v>
      </c>
    </row>
    <row r="3">
      <c r="A3" s="226" t="s">
        <v>635</v>
      </c>
    </row>
    <row r="4">
      <c r="A4" s="227"/>
      <c r="B4" s="227"/>
      <c r="C4" s="228"/>
      <c r="D4" s="228"/>
      <c r="E4" s="227"/>
      <c r="F4" s="227"/>
      <c r="G4" s="227"/>
      <c r="H4" s="227"/>
      <c r="I4" s="227"/>
      <c r="J4" s="227"/>
      <c r="K4" s="227"/>
      <c r="L4" s="228"/>
    </row>
    <row r="5">
      <c r="A5" s="229" t="s">
        <v>636</v>
      </c>
      <c r="B5" s="229" t="s">
        <v>637</v>
      </c>
      <c r="C5" s="230">
        <v>8.14268682E8</v>
      </c>
      <c r="D5" s="231"/>
      <c r="E5" s="232"/>
      <c r="F5" s="232"/>
      <c r="G5" s="232"/>
      <c r="H5" s="232"/>
      <c r="I5" s="232"/>
      <c r="J5" s="232"/>
      <c r="K5" s="232"/>
      <c r="L5" s="231"/>
    </row>
    <row r="6">
      <c r="A6" s="233" t="s">
        <v>638</v>
      </c>
      <c r="B6" s="233" t="s">
        <v>637</v>
      </c>
      <c r="C6" s="234">
        <f>C5*0.2</f>
        <v>162853736.4</v>
      </c>
      <c r="D6" s="231"/>
      <c r="E6" s="232"/>
      <c r="F6" s="232"/>
      <c r="G6" s="232"/>
      <c r="H6" s="232"/>
      <c r="I6" s="232"/>
      <c r="J6" s="235" t="s">
        <v>639</v>
      </c>
      <c r="K6" s="203"/>
      <c r="L6" s="236"/>
    </row>
    <row r="7" ht="21.75" customHeight="1">
      <c r="A7" s="237" t="s">
        <v>640</v>
      </c>
      <c r="B7" s="238" t="s">
        <v>641</v>
      </c>
      <c r="C7" s="239"/>
      <c r="D7" s="237" t="s">
        <v>642</v>
      </c>
      <c r="E7" s="240" t="s">
        <v>643</v>
      </c>
      <c r="F7" s="14"/>
      <c r="G7" s="237" t="s">
        <v>644</v>
      </c>
      <c r="H7" s="237" t="s">
        <v>645</v>
      </c>
      <c r="I7" s="240" t="s">
        <v>646</v>
      </c>
      <c r="J7" s="16"/>
      <c r="K7" s="16"/>
      <c r="L7" s="14"/>
    </row>
    <row r="8">
      <c r="A8" s="18"/>
      <c r="B8" s="241"/>
      <c r="C8" s="242"/>
      <c r="D8" s="18"/>
      <c r="E8" s="243" t="s">
        <v>647</v>
      </c>
      <c r="F8" s="237" t="s">
        <v>648</v>
      </c>
      <c r="G8" s="18"/>
      <c r="H8" s="18"/>
      <c r="I8" s="244" t="s">
        <v>14</v>
      </c>
      <c r="J8" s="245" t="s">
        <v>649</v>
      </c>
      <c r="K8" s="245" t="s">
        <v>16</v>
      </c>
      <c r="L8" s="246" t="s">
        <v>411</v>
      </c>
    </row>
    <row r="9" ht="21.0" customHeight="1">
      <c r="A9" s="20"/>
      <c r="B9" s="247"/>
      <c r="C9" s="147"/>
      <c r="D9" s="20"/>
      <c r="E9" s="248"/>
      <c r="F9" s="20"/>
      <c r="G9" s="20"/>
      <c r="H9" s="20"/>
      <c r="I9" s="20"/>
      <c r="J9" s="20"/>
      <c r="K9" s="20"/>
      <c r="L9" s="249" t="s">
        <v>650</v>
      </c>
    </row>
    <row r="10">
      <c r="A10" s="250" t="s">
        <v>21</v>
      </c>
      <c r="B10" s="251" t="s">
        <v>22</v>
      </c>
      <c r="C10" s="204"/>
      <c r="D10" s="252" t="s">
        <v>23</v>
      </c>
      <c r="E10" s="250" t="s">
        <v>24</v>
      </c>
      <c r="F10" s="252" t="s">
        <v>25</v>
      </c>
      <c r="G10" s="252" t="s">
        <v>26</v>
      </c>
      <c r="H10" s="252" t="s">
        <v>27</v>
      </c>
      <c r="I10" s="253" t="s">
        <v>28</v>
      </c>
      <c r="J10" s="252" t="s">
        <v>29</v>
      </c>
      <c r="K10" s="252" t="s">
        <v>30</v>
      </c>
      <c r="L10" s="253" t="s">
        <v>31</v>
      </c>
    </row>
    <row r="11">
      <c r="A11" s="254" t="s">
        <v>651</v>
      </c>
      <c r="B11" s="255"/>
      <c r="C11" s="14"/>
      <c r="D11" s="256"/>
      <c r="E11" s="257"/>
      <c r="F11" s="258"/>
      <c r="G11" s="259"/>
      <c r="H11" s="258"/>
      <c r="I11" s="260"/>
      <c r="J11" s="258"/>
      <c r="K11" s="259"/>
      <c r="L11" s="261"/>
    </row>
    <row r="12" ht="42.0" customHeight="1">
      <c r="A12" s="262" t="s">
        <v>131</v>
      </c>
      <c r="B12" s="255" t="s">
        <v>652</v>
      </c>
      <c r="C12" s="14"/>
      <c r="D12" s="256" t="s">
        <v>495</v>
      </c>
      <c r="E12" s="263" t="s">
        <v>39</v>
      </c>
      <c r="F12" s="264" t="s">
        <v>653</v>
      </c>
      <c r="G12" s="259" t="s">
        <v>134</v>
      </c>
      <c r="H12" s="264" t="s">
        <v>135</v>
      </c>
      <c r="I12" s="260"/>
      <c r="J12" s="256"/>
      <c r="K12" s="265">
        <v>1.0E7</v>
      </c>
      <c r="L12" s="265">
        <f t="shared" ref="L12:L13" si="1">K12</f>
        <v>10000000</v>
      </c>
    </row>
    <row r="13" ht="24.0" customHeight="1">
      <c r="A13" s="262" t="s">
        <v>136</v>
      </c>
      <c r="B13" s="255" t="s">
        <v>654</v>
      </c>
      <c r="C13" s="14"/>
      <c r="D13" s="256" t="s">
        <v>495</v>
      </c>
      <c r="E13" s="263" t="s">
        <v>39</v>
      </c>
      <c r="F13" s="264" t="s">
        <v>653</v>
      </c>
      <c r="G13" s="259" t="s">
        <v>655</v>
      </c>
      <c r="H13" s="264" t="s">
        <v>135</v>
      </c>
      <c r="I13" s="260"/>
      <c r="J13" s="256"/>
      <c r="K13" s="265">
        <v>4000000.0</v>
      </c>
      <c r="L13" s="265">
        <f t="shared" si="1"/>
        <v>4000000</v>
      </c>
    </row>
    <row r="14">
      <c r="A14" s="262" t="s">
        <v>140</v>
      </c>
      <c r="B14" s="255" t="s">
        <v>141</v>
      </c>
      <c r="C14" s="14"/>
      <c r="D14" s="256" t="s">
        <v>495</v>
      </c>
      <c r="E14" s="263" t="s">
        <v>39</v>
      </c>
      <c r="F14" s="264" t="s">
        <v>653</v>
      </c>
      <c r="G14" s="259" t="s">
        <v>656</v>
      </c>
      <c r="H14" s="264" t="s">
        <v>135</v>
      </c>
      <c r="I14" s="260"/>
      <c r="J14" s="265">
        <v>6500000.0</v>
      </c>
      <c r="K14" s="265"/>
      <c r="L14" s="265">
        <f>J14+K14</f>
        <v>6500000</v>
      </c>
    </row>
    <row r="15">
      <c r="A15" s="262"/>
      <c r="B15" s="266"/>
      <c r="C15" s="267"/>
      <c r="D15" s="256"/>
      <c r="E15" s="263"/>
      <c r="F15" s="264"/>
      <c r="G15" s="268" t="s">
        <v>657</v>
      </c>
      <c r="H15" s="14"/>
      <c r="I15" s="269"/>
      <c r="J15" s="269">
        <f t="shared" ref="J15:K15" si="2">J14+J13+J12</f>
        <v>6500000</v>
      </c>
      <c r="K15" s="269">
        <f t="shared" si="2"/>
        <v>14000000</v>
      </c>
      <c r="L15" s="269">
        <f>SUM(J15:K15)</f>
        <v>20500000</v>
      </c>
    </row>
    <row r="16">
      <c r="A16" s="254" t="s">
        <v>658</v>
      </c>
      <c r="B16" s="255"/>
      <c r="C16" s="14"/>
      <c r="D16" s="256"/>
      <c r="E16" s="263"/>
      <c r="F16" s="264"/>
      <c r="G16" s="259"/>
      <c r="H16" s="264"/>
      <c r="I16" s="260"/>
      <c r="J16" s="270"/>
      <c r="K16" s="271"/>
      <c r="L16" s="265"/>
    </row>
    <row r="17">
      <c r="A17" s="262" t="s">
        <v>353</v>
      </c>
      <c r="B17" s="255" t="s">
        <v>659</v>
      </c>
      <c r="C17" s="14"/>
      <c r="D17" s="256" t="s">
        <v>355</v>
      </c>
      <c r="E17" s="263" t="s">
        <v>39</v>
      </c>
      <c r="F17" s="264" t="s">
        <v>653</v>
      </c>
      <c r="G17" s="259" t="s">
        <v>356</v>
      </c>
      <c r="H17" s="264" t="s">
        <v>135</v>
      </c>
      <c r="I17" s="260"/>
      <c r="J17" s="265">
        <v>3.509993142E7</v>
      </c>
      <c r="K17" s="271"/>
      <c r="L17" s="265">
        <f t="shared" ref="L17:L20" si="3">J17</f>
        <v>35099931.42</v>
      </c>
    </row>
    <row r="18">
      <c r="A18" s="262" t="s">
        <v>357</v>
      </c>
      <c r="B18" s="255" t="s">
        <v>660</v>
      </c>
      <c r="C18" s="14"/>
      <c r="D18" s="256" t="s">
        <v>355</v>
      </c>
      <c r="E18" s="263" t="s">
        <v>39</v>
      </c>
      <c r="F18" s="264" t="s">
        <v>653</v>
      </c>
      <c r="G18" s="259" t="s">
        <v>356</v>
      </c>
      <c r="H18" s="264" t="s">
        <v>135</v>
      </c>
      <c r="I18" s="260"/>
      <c r="J18" s="265">
        <v>4.498E7</v>
      </c>
      <c r="K18" s="271"/>
      <c r="L18" s="265">
        <f t="shared" si="3"/>
        <v>44980000</v>
      </c>
    </row>
    <row r="19">
      <c r="A19" s="262" t="s">
        <v>359</v>
      </c>
      <c r="B19" s="255" t="s">
        <v>661</v>
      </c>
      <c r="C19" s="14"/>
      <c r="D19" s="256" t="s">
        <v>355</v>
      </c>
      <c r="E19" s="263" t="s">
        <v>39</v>
      </c>
      <c r="F19" s="264" t="s">
        <v>653</v>
      </c>
      <c r="G19" s="259" t="s">
        <v>356</v>
      </c>
      <c r="H19" s="264" t="s">
        <v>135</v>
      </c>
      <c r="I19" s="260"/>
      <c r="J19" s="265">
        <v>5000000.0</v>
      </c>
      <c r="K19" s="271"/>
      <c r="L19" s="265">
        <f t="shared" si="3"/>
        <v>5000000</v>
      </c>
    </row>
    <row r="20">
      <c r="A20" s="262" t="s">
        <v>361</v>
      </c>
      <c r="B20" s="255" t="s">
        <v>362</v>
      </c>
      <c r="C20" s="14"/>
      <c r="D20" s="256" t="s">
        <v>355</v>
      </c>
      <c r="E20" s="263" t="s">
        <v>39</v>
      </c>
      <c r="F20" s="264" t="s">
        <v>653</v>
      </c>
      <c r="G20" s="259" t="s">
        <v>356</v>
      </c>
      <c r="H20" s="264" t="s">
        <v>135</v>
      </c>
      <c r="I20" s="260"/>
      <c r="J20" s="265">
        <v>1500000.0</v>
      </c>
      <c r="K20" s="271"/>
      <c r="L20" s="265">
        <f t="shared" si="3"/>
        <v>1500000</v>
      </c>
    </row>
    <row r="21" ht="15.75" customHeight="1">
      <c r="A21" s="272"/>
      <c r="B21" s="255"/>
      <c r="C21" s="14"/>
      <c r="D21" s="256"/>
      <c r="E21" s="263"/>
      <c r="F21" s="264"/>
      <c r="G21" s="268" t="s">
        <v>662</v>
      </c>
      <c r="H21" s="14"/>
      <c r="I21" s="269"/>
      <c r="J21" s="269">
        <f>SUM(J17:J20)</f>
        <v>86579931.42</v>
      </c>
      <c r="K21" s="269"/>
      <c r="L21" s="269">
        <f>SUM(L17:L20)</f>
        <v>86579931.42</v>
      </c>
    </row>
    <row r="22" ht="15.75" customHeight="1"/>
    <row r="23" ht="15.75" customHeight="1">
      <c r="A23" s="273" t="s">
        <v>663</v>
      </c>
    </row>
    <row r="24" ht="15.75" customHeight="1">
      <c r="A24" s="273"/>
      <c r="B24" s="273"/>
      <c r="C24" s="273"/>
      <c r="D24" s="273"/>
      <c r="E24" s="273"/>
      <c r="F24" s="273"/>
      <c r="G24" s="273"/>
      <c r="H24" s="273"/>
      <c r="I24" s="273"/>
      <c r="J24" s="273"/>
      <c r="K24" s="273"/>
      <c r="L24" s="273"/>
    </row>
    <row r="25" ht="25.5" customHeight="1">
      <c r="A25" s="237" t="s">
        <v>640</v>
      </c>
      <c r="B25" s="238" t="s">
        <v>641</v>
      </c>
      <c r="C25" s="239"/>
      <c r="D25" s="237" t="s">
        <v>642</v>
      </c>
      <c r="E25" s="240" t="s">
        <v>643</v>
      </c>
      <c r="F25" s="14"/>
      <c r="G25" s="237" t="s">
        <v>644</v>
      </c>
      <c r="H25" s="237" t="s">
        <v>645</v>
      </c>
      <c r="I25" s="240" t="s">
        <v>664</v>
      </c>
      <c r="J25" s="16"/>
      <c r="K25" s="16"/>
      <c r="L25" s="14"/>
    </row>
    <row r="26" ht="15.75" customHeight="1">
      <c r="A26" s="18"/>
      <c r="B26" s="241"/>
      <c r="C26" s="242"/>
      <c r="D26" s="18"/>
      <c r="E26" s="243" t="s">
        <v>647</v>
      </c>
      <c r="F26" s="237" t="s">
        <v>648</v>
      </c>
      <c r="G26" s="18"/>
      <c r="H26" s="18"/>
      <c r="I26" s="244" t="s">
        <v>14</v>
      </c>
      <c r="J26" s="245" t="s">
        <v>649</v>
      </c>
      <c r="K26" s="245" t="s">
        <v>16</v>
      </c>
      <c r="L26" s="246" t="s">
        <v>411</v>
      </c>
    </row>
    <row r="27" ht="19.5" customHeight="1">
      <c r="A27" s="20"/>
      <c r="B27" s="247"/>
      <c r="C27" s="147"/>
      <c r="D27" s="20"/>
      <c r="E27" s="248"/>
      <c r="F27" s="20"/>
      <c r="G27" s="20"/>
      <c r="H27" s="20"/>
      <c r="I27" s="20"/>
      <c r="J27" s="20"/>
      <c r="K27" s="20"/>
      <c r="L27" s="249" t="s">
        <v>650</v>
      </c>
    </row>
    <row r="28" ht="15.75" customHeight="1">
      <c r="A28" s="250" t="s">
        <v>21</v>
      </c>
      <c r="B28" s="251" t="s">
        <v>22</v>
      </c>
      <c r="C28" s="204"/>
      <c r="D28" s="252" t="s">
        <v>23</v>
      </c>
      <c r="E28" s="250" t="s">
        <v>24</v>
      </c>
      <c r="F28" s="252" t="s">
        <v>25</v>
      </c>
      <c r="G28" s="252" t="s">
        <v>26</v>
      </c>
      <c r="H28" s="252" t="s">
        <v>27</v>
      </c>
      <c r="I28" s="253" t="s">
        <v>28</v>
      </c>
      <c r="J28" s="252" t="s">
        <v>29</v>
      </c>
      <c r="K28" s="252" t="s">
        <v>30</v>
      </c>
      <c r="L28" s="253" t="s">
        <v>31</v>
      </c>
    </row>
    <row r="29" ht="15.75" customHeight="1">
      <c r="A29" s="254" t="s">
        <v>658</v>
      </c>
      <c r="B29" s="274"/>
      <c r="C29" s="275"/>
      <c r="D29" s="276"/>
      <c r="E29" s="277"/>
      <c r="F29" s="277"/>
      <c r="G29" s="276"/>
      <c r="H29" s="277"/>
      <c r="I29" s="249"/>
      <c r="J29" s="274"/>
      <c r="K29" s="276"/>
      <c r="L29" s="249"/>
    </row>
    <row r="30" ht="15.75" customHeight="1">
      <c r="A30" s="262" t="s">
        <v>363</v>
      </c>
      <c r="B30" s="255" t="s">
        <v>665</v>
      </c>
      <c r="C30" s="14"/>
      <c r="D30" s="256" t="s">
        <v>112</v>
      </c>
      <c r="E30" s="263" t="s">
        <v>39</v>
      </c>
      <c r="F30" s="264" t="s">
        <v>40</v>
      </c>
      <c r="G30" s="259" t="s">
        <v>666</v>
      </c>
      <c r="H30" s="264" t="s">
        <v>135</v>
      </c>
      <c r="I30" s="260"/>
      <c r="J30" s="270"/>
      <c r="K30" s="265">
        <v>1.0E7</v>
      </c>
      <c r="L30" s="265">
        <f t="shared" ref="L30:L39" si="4">K30</f>
        <v>10000000</v>
      </c>
    </row>
    <row r="31" ht="15.75" customHeight="1">
      <c r="A31" s="262" t="s">
        <v>366</v>
      </c>
      <c r="B31" s="255" t="s">
        <v>667</v>
      </c>
      <c r="C31" s="14"/>
      <c r="D31" s="256" t="s">
        <v>112</v>
      </c>
      <c r="E31" s="263" t="s">
        <v>39</v>
      </c>
      <c r="F31" s="264" t="s">
        <v>40</v>
      </c>
      <c r="G31" s="259" t="s">
        <v>668</v>
      </c>
      <c r="H31" s="264" t="s">
        <v>135</v>
      </c>
      <c r="I31" s="260"/>
      <c r="J31" s="270"/>
      <c r="K31" s="265">
        <v>2200000.0</v>
      </c>
      <c r="L31" s="265">
        <f t="shared" si="4"/>
        <v>2200000</v>
      </c>
    </row>
    <row r="32" ht="15.75" customHeight="1">
      <c r="A32" s="262" t="s">
        <v>369</v>
      </c>
      <c r="B32" s="255" t="s">
        <v>669</v>
      </c>
      <c r="C32" s="14"/>
      <c r="D32" s="256" t="s">
        <v>112</v>
      </c>
      <c r="E32" s="263" t="s">
        <v>39</v>
      </c>
      <c r="F32" s="264" t="s">
        <v>40</v>
      </c>
      <c r="G32" s="259" t="s">
        <v>670</v>
      </c>
      <c r="H32" s="264" t="s">
        <v>135</v>
      </c>
      <c r="I32" s="260"/>
      <c r="J32" s="270"/>
      <c r="K32" s="265">
        <v>850000.0</v>
      </c>
      <c r="L32" s="265">
        <f t="shared" si="4"/>
        <v>850000</v>
      </c>
    </row>
    <row r="33" ht="15.75" customHeight="1">
      <c r="A33" s="262" t="s">
        <v>372</v>
      </c>
      <c r="B33" s="255" t="s">
        <v>671</v>
      </c>
      <c r="C33" s="14"/>
      <c r="D33" s="256" t="s">
        <v>112</v>
      </c>
      <c r="E33" s="263" t="s">
        <v>39</v>
      </c>
      <c r="F33" s="264" t="s">
        <v>40</v>
      </c>
      <c r="G33" s="259" t="s">
        <v>672</v>
      </c>
      <c r="H33" s="264" t="s">
        <v>135</v>
      </c>
      <c r="I33" s="260"/>
      <c r="J33" s="270"/>
      <c r="K33" s="265">
        <v>1600000.0</v>
      </c>
      <c r="L33" s="265">
        <f t="shared" si="4"/>
        <v>1600000</v>
      </c>
    </row>
    <row r="34" ht="15.75" customHeight="1">
      <c r="A34" s="262" t="s">
        <v>375</v>
      </c>
      <c r="B34" s="255" t="s">
        <v>673</v>
      </c>
      <c r="C34" s="14"/>
      <c r="D34" s="256" t="s">
        <v>377</v>
      </c>
      <c r="E34" s="263" t="s">
        <v>39</v>
      </c>
      <c r="F34" s="264" t="s">
        <v>40</v>
      </c>
      <c r="G34" s="259" t="s">
        <v>674</v>
      </c>
      <c r="H34" s="264" t="s">
        <v>135</v>
      </c>
      <c r="I34" s="260"/>
      <c r="J34" s="270"/>
      <c r="K34" s="265">
        <v>3200000.0</v>
      </c>
      <c r="L34" s="265">
        <f t="shared" si="4"/>
        <v>3200000</v>
      </c>
    </row>
    <row r="35" ht="15.75" customHeight="1">
      <c r="A35" s="262" t="s">
        <v>379</v>
      </c>
      <c r="B35" s="255" t="s">
        <v>380</v>
      </c>
      <c r="C35" s="14"/>
      <c r="D35" s="256" t="s">
        <v>495</v>
      </c>
      <c r="E35" s="263" t="s">
        <v>39</v>
      </c>
      <c r="F35" s="264" t="s">
        <v>40</v>
      </c>
      <c r="G35" s="259" t="s">
        <v>381</v>
      </c>
      <c r="H35" s="264" t="s">
        <v>135</v>
      </c>
      <c r="I35" s="260"/>
      <c r="J35" s="270"/>
      <c r="K35" s="265">
        <v>1.0E7</v>
      </c>
      <c r="L35" s="265">
        <f t="shared" si="4"/>
        <v>10000000</v>
      </c>
    </row>
    <row r="36" ht="15.75" customHeight="1">
      <c r="A36" s="262" t="s">
        <v>384</v>
      </c>
      <c r="B36" s="255" t="s">
        <v>675</v>
      </c>
      <c r="C36" s="14"/>
      <c r="D36" s="256" t="s">
        <v>386</v>
      </c>
      <c r="E36" s="263" t="s">
        <v>39</v>
      </c>
      <c r="F36" s="264" t="s">
        <v>40</v>
      </c>
      <c r="G36" s="259" t="s">
        <v>676</v>
      </c>
      <c r="H36" s="264" t="s">
        <v>135</v>
      </c>
      <c r="I36" s="260"/>
      <c r="J36" s="270"/>
      <c r="K36" s="265">
        <v>1500000.0</v>
      </c>
      <c r="L36" s="265">
        <f t="shared" si="4"/>
        <v>1500000</v>
      </c>
    </row>
    <row r="37" ht="15.75" customHeight="1">
      <c r="A37" s="262" t="s">
        <v>388</v>
      </c>
      <c r="B37" s="255" t="s">
        <v>677</v>
      </c>
      <c r="C37" s="14"/>
      <c r="D37" s="256" t="s">
        <v>678</v>
      </c>
      <c r="E37" s="263" t="s">
        <v>39</v>
      </c>
      <c r="F37" s="264" t="s">
        <v>40</v>
      </c>
      <c r="G37" s="259" t="s">
        <v>679</v>
      </c>
      <c r="H37" s="264" t="s">
        <v>135</v>
      </c>
      <c r="I37" s="260"/>
      <c r="J37" s="270"/>
      <c r="K37" s="265">
        <v>3500000.0</v>
      </c>
      <c r="L37" s="265">
        <f t="shared" si="4"/>
        <v>3500000</v>
      </c>
    </row>
    <row r="38" ht="15.75" customHeight="1">
      <c r="A38" s="262" t="s">
        <v>391</v>
      </c>
      <c r="B38" s="255" t="s">
        <v>680</v>
      </c>
      <c r="C38" s="14"/>
      <c r="D38" s="256" t="s">
        <v>393</v>
      </c>
      <c r="E38" s="263" t="s">
        <v>39</v>
      </c>
      <c r="F38" s="264" t="s">
        <v>681</v>
      </c>
      <c r="G38" s="259" t="s">
        <v>394</v>
      </c>
      <c r="H38" s="264" t="s">
        <v>135</v>
      </c>
      <c r="I38" s="260"/>
      <c r="J38" s="270"/>
      <c r="K38" s="265">
        <v>1.0E7</v>
      </c>
      <c r="L38" s="265">
        <f t="shared" si="4"/>
        <v>10000000</v>
      </c>
    </row>
    <row r="39" ht="15.75" customHeight="1">
      <c r="A39" s="262" t="s">
        <v>395</v>
      </c>
      <c r="B39" s="255" t="s">
        <v>682</v>
      </c>
      <c r="C39" s="14"/>
      <c r="D39" s="256" t="s">
        <v>393</v>
      </c>
      <c r="E39" s="263" t="s">
        <v>39</v>
      </c>
      <c r="F39" s="264" t="s">
        <v>683</v>
      </c>
      <c r="G39" s="259" t="s">
        <v>684</v>
      </c>
      <c r="H39" s="264" t="s">
        <v>135</v>
      </c>
      <c r="I39" s="260"/>
      <c r="J39" s="270"/>
      <c r="K39" s="265">
        <v>1.0E7</v>
      </c>
      <c r="L39" s="265">
        <f t="shared" si="4"/>
        <v>10000000</v>
      </c>
    </row>
    <row r="40" ht="15.75" customHeight="1">
      <c r="A40" s="272"/>
      <c r="B40" s="255"/>
      <c r="C40" s="14"/>
      <c r="D40" s="256"/>
      <c r="E40" s="263"/>
      <c r="F40" s="264"/>
      <c r="G40" s="268" t="s">
        <v>685</v>
      </c>
      <c r="H40" s="14"/>
      <c r="I40" s="269"/>
      <c r="J40" s="269"/>
      <c r="K40" s="269">
        <f t="shared" ref="K40:L40" si="5">SUM(K23:K39)</f>
        <v>52850000</v>
      </c>
      <c r="L40" s="269">
        <f t="shared" si="5"/>
        <v>52850000</v>
      </c>
    </row>
    <row r="41" ht="15.75" customHeight="1">
      <c r="A41" s="273"/>
      <c r="B41" s="273"/>
      <c r="C41" s="273"/>
      <c r="D41" s="273"/>
      <c r="E41" s="273"/>
      <c r="F41" s="273"/>
      <c r="G41" s="273"/>
      <c r="H41" s="273"/>
      <c r="I41" s="273"/>
      <c r="J41" s="273"/>
      <c r="K41" s="273"/>
      <c r="L41" s="273"/>
    </row>
    <row r="42" ht="15.75" customHeight="1">
      <c r="A42" s="273" t="s">
        <v>686</v>
      </c>
    </row>
    <row r="43" ht="15.75" customHeight="1">
      <c r="A43" s="273"/>
      <c r="B43" s="273"/>
      <c r="C43" s="273"/>
      <c r="D43" s="273"/>
      <c r="E43" s="273"/>
      <c r="F43" s="273"/>
      <c r="G43" s="273"/>
      <c r="H43" s="273"/>
      <c r="I43" s="273"/>
      <c r="J43" s="273"/>
      <c r="K43" s="273"/>
      <c r="L43" s="273"/>
    </row>
    <row r="44" ht="27.75" customHeight="1">
      <c r="A44" s="237" t="s">
        <v>640</v>
      </c>
      <c r="B44" s="238" t="s">
        <v>641</v>
      </c>
      <c r="C44" s="239"/>
      <c r="D44" s="237" t="s">
        <v>642</v>
      </c>
      <c r="E44" s="240" t="s">
        <v>643</v>
      </c>
      <c r="F44" s="14"/>
      <c r="G44" s="237" t="s">
        <v>644</v>
      </c>
      <c r="H44" s="237" t="s">
        <v>645</v>
      </c>
      <c r="I44" s="240" t="s">
        <v>687</v>
      </c>
      <c r="J44" s="16"/>
      <c r="K44" s="16"/>
      <c r="L44" s="14"/>
    </row>
    <row r="45" ht="15.75" customHeight="1">
      <c r="A45" s="18"/>
      <c r="B45" s="241"/>
      <c r="C45" s="242"/>
      <c r="D45" s="18"/>
      <c r="E45" s="243" t="s">
        <v>647</v>
      </c>
      <c r="F45" s="237" t="s">
        <v>648</v>
      </c>
      <c r="G45" s="18"/>
      <c r="H45" s="18"/>
      <c r="I45" s="244" t="s">
        <v>14</v>
      </c>
      <c r="J45" s="245" t="s">
        <v>649</v>
      </c>
      <c r="K45" s="245" t="s">
        <v>16</v>
      </c>
      <c r="L45" s="246" t="s">
        <v>411</v>
      </c>
    </row>
    <row r="46" ht="19.5" customHeight="1">
      <c r="A46" s="20"/>
      <c r="B46" s="247"/>
      <c r="C46" s="147"/>
      <c r="D46" s="20"/>
      <c r="E46" s="248"/>
      <c r="F46" s="20"/>
      <c r="G46" s="20"/>
      <c r="H46" s="20"/>
      <c r="I46" s="20"/>
      <c r="J46" s="20"/>
      <c r="K46" s="20"/>
      <c r="L46" s="249" t="s">
        <v>650</v>
      </c>
    </row>
    <row r="47" ht="15.75" customHeight="1">
      <c r="A47" s="250" t="s">
        <v>21</v>
      </c>
      <c r="B47" s="251" t="s">
        <v>22</v>
      </c>
      <c r="C47" s="204"/>
      <c r="D47" s="252" t="s">
        <v>23</v>
      </c>
      <c r="E47" s="250" t="s">
        <v>24</v>
      </c>
      <c r="F47" s="252" t="s">
        <v>25</v>
      </c>
      <c r="G47" s="252" t="s">
        <v>26</v>
      </c>
      <c r="H47" s="252" t="s">
        <v>27</v>
      </c>
      <c r="I47" s="253" t="s">
        <v>28</v>
      </c>
      <c r="J47" s="252" t="s">
        <v>29</v>
      </c>
      <c r="K47" s="252" t="s">
        <v>30</v>
      </c>
      <c r="L47" s="253" t="s">
        <v>31</v>
      </c>
    </row>
    <row r="48" ht="15.75" customHeight="1">
      <c r="A48" s="254" t="s">
        <v>398</v>
      </c>
      <c r="B48" s="255"/>
      <c r="C48" s="14"/>
      <c r="D48" s="256"/>
      <c r="E48" s="263"/>
      <c r="F48" s="264"/>
      <c r="G48" s="259"/>
      <c r="H48" s="264"/>
      <c r="I48" s="260"/>
      <c r="J48" s="278"/>
      <c r="K48" s="259"/>
      <c r="L48" s="265"/>
    </row>
    <row r="49" ht="15.75" customHeight="1">
      <c r="A49" s="262" t="s">
        <v>399</v>
      </c>
      <c r="B49" s="255" t="s">
        <v>688</v>
      </c>
      <c r="C49" s="14"/>
      <c r="D49" s="256" t="s">
        <v>689</v>
      </c>
      <c r="E49" s="263" t="s">
        <v>39</v>
      </c>
      <c r="F49" s="264" t="s">
        <v>40</v>
      </c>
      <c r="G49" s="259" t="s">
        <v>402</v>
      </c>
      <c r="H49" s="264" t="s">
        <v>135</v>
      </c>
      <c r="I49" s="260"/>
      <c r="J49" s="270"/>
      <c r="K49" s="265">
        <v>325000.0</v>
      </c>
      <c r="L49" s="265">
        <f t="shared" ref="L49:L52" si="6">K49</f>
        <v>325000</v>
      </c>
    </row>
    <row r="50" ht="15.75" customHeight="1">
      <c r="A50" s="262" t="s">
        <v>403</v>
      </c>
      <c r="B50" s="255" t="s">
        <v>690</v>
      </c>
      <c r="C50" s="14"/>
      <c r="D50" s="256" t="s">
        <v>689</v>
      </c>
      <c r="E50" s="263" t="s">
        <v>39</v>
      </c>
      <c r="F50" s="264" t="s">
        <v>40</v>
      </c>
      <c r="G50" s="259" t="s">
        <v>405</v>
      </c>
      <c r="H50" s="264" t="s">
        <v>135</v>
      </c>
      <c r="I50" s="260"/>
      <c r="J50" s="270"/>
      <c r="K50" s="265">
        <v>298804.98</v>
      </c>
      <c r="L50" s="265">
        <f t="shared" si="6"/>
        <v>298804.98</v>
      </c>
    </row>
    <row r="51" ht="15.75" customHeight="1">
      <c r="A51" s="262" t="s">
        <v>406</v>
      </c>
      <c r="B51" s="255" t="s">
        <v>691</v>
      </c>
      <c r="C51" s="14"/>
      <c r="D51" s="256" t="s">
        <v>408</v>
      </c>
      <c r="E51" s="263" t="s">
        <v>39</v>
      </c>
      <c r="F51" s="264" t="s">
        <v>40</v>
      </c>
      <c r="G51" s="259" t="s">
        <v>692</v>
      </c>
      <c r="H51" s="264" t="s">
        <v>135</v>
      </c>
      <c r="I51" s="260"/>
      <c r="J51" s="270"/>
      <c r="K51" s="265">
        <v>2300000.0</v>
      </c>
      <c r="L51" s="265">
        <f t="shared" si="6"/>
        <v>2300000</v>
      </c>
    </row>
    <row r="52" ht="15.75" customHeight="1">
      <c r="A52" s="279"/>
      <c r="B52" s="280"/>
      <c r="C52" s="14"/>
      <c r="D52" s="281"/>
      <c r="E52" s="282"/>
      <c r="F52" s="283"/>
      <c r="G52" s="284" t="s">
        <v>693</v>
      </c>
      <c r="H52" s="14"/>
      <c r="I52" s="269"/>
      <c r="J52" s="269"/>
      <c r="K52" s="269">
        <f>SUM(K49:K51)</f>
        <v>2923804.98</v>
      </c>
      <c r="L52" s="269">
        <f t="shared" si="6"/>
        <v>2923804.98</v>
      </c>
    </row>
    <row r="53" ht="15.75" customHeight="1">
      <c r="A53" s="279"/>
      <c r="B53" s="280"/>
      <c r="C53" s="14"/>
      <c r="D53" s="281"/>
      <c r="E53" s="282"/>
      <c r="F53" s="283"/>
      <c r="G53" s="285" t="s">
        <v>694</v>
      </c>
      <c r="H53" s="14"/>
      <c r="I53" s="286"/>
      <c r="J53" s="286">
        <f>J21+J15</f>
        <v>93079931.42</v>
      </c>
      <c r="K53" s="286">
        <f>K52+K15+K40</f>
        <v>69773804.98</v>
      </c>
      <c r="L53" s="287">
        <f>L52+L40+L21+L15</f>
        <v>162853736.4</v>
      </c>
    </row>
    <row r="54" ht="15.75" customHeight="1">
      <c r="A54" s="288"/>
      <c r="B54" s="289"/>
      <c r="C54" s="289"/>
      <c r="D54" s="290"/>
      <c r="E54" s="290"/>
      <c r="F54" s="290"/>
      <c r="G54" s="291"/>
      <c r="H54" s="291"/>
      <c r="I54" s="292"/>
      <c r="J54" s="292"/>
      <c r="K54" s="292"/>
      <c r="L54" s="293"/>
    </row>
    <row r="55" ht="15.75" customHeight="1">
      <c r="A55" s="294" t="s">
        <v>412</v>
      </c>
      <c r="D55" s="295" t="s">
        <v>413</v>
      </c>
      <c r="G55" s="296"/>
      <c r="H55" s="296"/>
      <c r="I55" s="295" t="s">
        <v>695</v>
      </c>
      <c r="K55" s="297"/>
      <c r="L55" s="298"/>
    </row>
    <row r="56" ht="15.75" customHeight="1">
      <c r="A56" s="294"/>
      <c r="B56" s="294"/>
      <c r="C56" s="294"/>
      <c r="D56" s="295"/>
      <c r="E56" s="295"/>
      <c r="F56" s="295"/>
      <c r="G56" s="296"/>
      <c r="H56" s="296"/>
      <c r="I56" s="295"/>
      <c r="J56" s="295"/>
      <c r="K56" s="297"/>
      <c r="L56" s="234"/>
    </row>
    <row r="57" ht="15.75" customHeight="1">
      <c r="A57" s="294"/>
      <c r="B57" s="294"/>
      <c r="C57" s="294"/>
      <c r="D57" s="295"/>
      <c r="E57" s="295"/>
      <c r="F57" s="295"/>
      <c r="G57" s="296"/>
      <c r="H57" s="296"/>
      <c r="I57" s="295"/>
      <c r="J57" s="295"/>
      <c r="K57" s="297"/>
      <c r="L57" s="299"/>
    </row>
    <row r="58" ht="15.75" customHeight="1">
      <c r="A58" s="163"/>
      <c r="B58" s="163"/>
      <c r="C58" s="163"/>
      <c r="D58" s="163"/>
      <c r="E58" s="163"/>
      <c r="F58" s="163"/>
      <c r="G58" s="163"/>
      <c r="H58" s="163"/>
      <c r="I58" s="163"/>
      <c r="J58" s="163"/>
      <c r="K58" s="163"/>
      <c r="L58" s="300"/>
    </row>
    <row r="59" ht="15.75" customHeight="1">
      <c r="A59" s="301" t="s">
        <v>415</v>
      </c>
      <c r="D59" s="302"/>
      <c r="E59" s="301" t="s">
        <v>416</v>
      </c>
      <c r="H59" s="302"/>
      <c r="I59" s="302"/>
      <c r="J59" s="301" t="s">
        <v>417</v>
      </c>
    </row>
    <row r="60" ht="15.75" customHeight="1">
      <c r="A60" s="303" t="s">
        <v>418</v>
      </c>
      <c r="D60" s="304"/>
      <c r="E60" s="303" t="s">
        <v>696</v>
      </c>
      <c r="H60" s="304"/>
      <c r="I60" s="304"/>
      <c r="J60" s="303" t="s">
        <v>420</v>
      </c>
    </row>
    <row r="61" ht="15.75" customHeight="1">
      <c r="A61" s="303"/>
      <c r="B61" s="303"/>
      <c r="C61" s="303"/>
      <c r="D61" s="304"/>
      <c r="E61" s="303"/>
      <c r="F61" s="303"/>
      <c r="G61" s="303"/>
      <c r="H61" s="304"/>
      <c r="I61" s="304"/>
      <c r="J61" s="303"/>
      <c r="K61" s="303"/>
    </row>
    <row r="62" ht="15.75" customHeight="1">
      <c r="A62" s="303"/>
      <c r="B62" s="303"/>
      <c r="C62" s="303"/>
      <c r="D62" s="304"/>
      <c r="E62" s="303"/>
      <c r="F62" s="303"/>
      <c r="G62" s="303"/>
      <c r="H62" s="304"/>
      <c r="I62" s="304"/>
      <c r="J62" s="303"/>
      <c r="K62" s="303"/>
    </row>
    <row r="63" ht="15.75" customHeight="1">
      <c r="A63" s="273"/>
      <c r="B63" s="273"/>
      <c r="C63" s="273"/>
      <c r="D63" s="273"/>
      <c r="E63" s="273"/>
      <c r="F63" s="273"/>
      <c r="G63" s="273"/>
      <c r="H63" s="273"/>
      <c r="I63" s="273"/>
      <c r="J63" s="273"/>
      <c r="K63" s="273"/>
    </row>
    <row r="64" ht="15.75" customHeight="1">
      <c r="A64" s="273" t="s">
        <v>697</v>
      </c>
    </row>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6">
    <mergeCell ref="I26:I27"/>
    <mergeCell ref="J26:J27"/>
    <mergeCell ref="A25:A27"/>
    <mergeCell ref="B25:C27"/>
    <mergeCell ref="D25:D27"/>
    <mergeCell ref="E25:F25"/>
    <mergeCell ref="G25:G27"/>
    <mergeCell ref="H25:H27"/>
    <mergeCell ref="I25:L25"/>
    <mergeCell ref="K26:K27"/>
    <mergeCell ref="E26:E27"/>
    <mergeCell ref="F26:F27"/>
    <mergeCell ref="B28:C28"/>
    <mergeCell ref="B30:C30"/>
    <mergeCell ref="B31:C31"/>
    <mergeCell ref="B32:C32"/>
    <mergeCell ref="B33:C33"/>
    <mergeCell ref="B34:C34"/>
    <mergeCell ref="B35:C35"/>
    <mergeCell ref="B36:C36"/>
    <mergeCell ref="B37:C37"/>
    <mergeCell ref="B38:C38"/>
    <mergeCell ref="B39:C39"/>
    <mergeCell ref="B40:C40"/>
    <mergeCell ref="E44:F44"/>
    <mergeCell ref="I44:L44"/>
    <mergeCell ref="I45:I46"/>
    <mergeCell ref="J45:J46"/>
    <mergeCell ref="G40:H40"/>
    <mergeCell ref="A42:L42"/>
    <mergeCell ref="A44:A46"/>
    <mergeCell ref="B44:C46"/>
    <mergeCell ref="D44:D46"/>
    <mergeCell ref="G44:G46"/>
    <mergeCell ref="H44:H46"/>
    <mergeCell ref="K45:K46"/>
    <mergeCell ref="A59:C59"/>
    <mergeCell ref="E59:G59"/>
    <mergeCell ref="J59:L59"/>
    <mergeCell ref="A60:C60"/>
    <mergeCell ref="E60:G60"/>
    <mergeCell ref="J60:L60"/>
    <mergeCell ref="A64:L64"/>
    <mergeCell ref="B52:C52"/>
    <mergeCell ref="G52:H52"/>
    <mergeCell ref="B53:C53"/>
    <mergeCell ref="G53:H53"/>
    <mergeCell ref="A55:C55"/>
    <mergeCell ref="D55:F55"/>
    <mergeCell ref="I55:J55"/>
    <mergeCell ref="G7:G9"/>
    <mergeCell ref="H7:H9"/>
    <mergeCell ref="G15:H15"/>
    <mergeCell ref="G21:H21"/>
    <mergeCell ref="F8:F9"/>
    <mergeCell ref="I8:I9"/>
    <mergeCell ref="J8:J9"/>
    <mergeCell ref="K8:K9"/>
    <mergeCell ref="A2:L2"/>
    <mergeCell ref="A3:L3"/>
    <mergeCell ref="J6:L6"/>
    <mergeCell ref="A7:A9"/>
    <mergeCell ref="B7:C9"/>
    <mergeCell ref="E7:F7"/>
    <mergeCell ref="I7:L7"/>
    <mergeCell ref="D7:D9"/>
    <mergeCell ref="E8:E9"/>
    <mergeCell ref="B10:C10"/>
    <mergeCell ref="B11:C11"/>
    <mergeCell ref="B12:C12"/>
    <mergeCell ref="B13:C13"/>
    <mergeCell ref="B14:C14"/>
    <mergeCell ref="B16:C16"/>
    <mergeCell ref="B17:C17"/>
    <mergeCell ref="B18:C18"/>
    <mergeCell ref="B19:C19"/>
    <mergeCell ref="B20:C20"/>
    <mergeCell ref="B21:C21"/>
    <mergeCell ref="A23:L23"/>
    <mergeCell ref="E45:E46"/>
    <mergeCell ref="F45:F46"/>
    <mergeCell ref="B47:C47"/>
    <mergeCell ref="B48:C48"/>
    <mergeCell ref="B49:C49"/>
    <mergeCell ref="B50:C50"/>
    <mergeCell ref="B51:C51"/>
  </mergeCells>
  <printOptions/>
  <pageMargins bottom="0.75" footer="0.0" header="0.0" left="0.45" right="0.2" top="0.75"/>
  <pageSetup paperSize="5"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6.71"/>
    <col customWidth="1" min="2" max="2" width="40.0"/>
    <col customWidth="1" min="3" max="3" width="18.14"/>
    <col customWidth="1" min="4" max="4" width="28.71"/>
    <col customWidth="1" min="5" max="5" width="39.0"/>
    <col customWidth="1" min="6" max="26" width="8.71"/>
  </cols>
  <sheetData>
    <row r="1">
      <c r="A1" s="305" t="s">
        <v>698</v>
      </c>
      <c r="B1" s="306"/>
      <c r="C1" s="306"/>
      <c r="D1" s="306"/>
      <c r="E1" s="307" t="s">
        <v>699</v>
      </c>
    </row>
    <row r="2">
      <c r="A2" s="308" t="s">
        <v>700</v>
      </c>
      <c r="E2" s="242"/>
    </row>
    <row r="3">
      <c r="A3" s="309" t="s">
        <v>701</v>
      </c>
      <c r="E3" s="242"/>
    </row>
    <row r="4">
      <c r="A4" s="310"/>
      <c r="B4" s="161"/>
      <c r="C4" s="161"/>
      <c r="D4" s="161"/>
      <c r="E4" s="311"/>
    </row>
    <row r="5">
      <c r="A5" s="312" t="s">
        <v>702</v>
      </c>
      <c r="B5" s="313">
        <v>2020.0</v>
      </c>
      <c r="C5" s="161"/>
      <c r="D5" s="161"/>
      <c r="E5" s="311"/>
    </row>
    <row r="6">
      <c r="A6" s="314" t="s">
        <v>703</v>
      </c>
      <c r="B6" s="314" t="s">
        <v>704</v>
      </c>
      <c r="C6" s="315" t="s">
        <v>705</v>
      </c>
      <c r="D6" s="314" t="s">
        <v>706</v>
      </c>
      <c r="E6" s="314" t="s">
        <v>707</v>
      </c>
    </row>
    <row r="7">
      <c r="A7" s="316" t="s">
        <v>708</v>
      </c>
      <c r="B7" s="317" t="s">
        <v>709</v>
      </c>
      <c r="C7" s="318">
        <v>2.0</v>
      </c>
      <c r="D7" s="319" t="s">
        <v>710</v>
      </c>
      <c r="E7" s="320">
        <v>400000.0</v>
      </c>
    </row>
    <row r="8">
      <c r="A8" s="316" t="s">
        <v>711</v>
      </c>
      <c r="B8" s="317" t="s">
        <v>712</v>
      </c>
      <c r="C8" s="318">
        <v>4.0</v>
      </c>
      <c r="D8" s="319" t="s">
        <v>710</v>
      </c>
      <c r="E8" s="321">
        <v>1000000.0</v>
      </c>
    </row>
    <row r="9">
      <c r="A9" s="316" t="s">
        <v>713</v>
      </c>
      <c r="B9" s="322" t="s">
        <v>714</v>
      </c>
      <c r="C9" s="323">
        <v>5.0</v>
      </c>
      <c r="D9" s="319" t="s">
        <v>710</v>
      </c>
      <c r="E9" s="320">
        <v>1413672.0</v>
      </c>
    </row>
    <row r="10">
      <c r="A10" s="316" t="s">
        <v>715</v>
      </c>
      <c r="B10" s="322" t="s">
        <v>716</v>
      </c>
      <c r="C10" s="323">
        <v>6.0</v>
      </c>
      <c r="D10" s="319" t="s">
        <v>710</v>
      </c>
      <c r="E10" s="320">
        <v>255000.0</v>
      </c>
    </row>
    <row r="11">
      <c r="A11" s="316" t="s">
        <v>717</v>
      </c>
      <c r="B11" s="324" t="s">
        <v>718</v>
      </c>
      <c r="C11" s="323">
        <v>7.0</v>
      </c>
      <c r="D11" s="319" t="s">
        <v>710</v>
      </c>
      <c r="E11" s="325">
        <v>1327500.0</v>
      </c>
    </row>
    <row r="12">
      <c r="A12" s="326" t="s">
        <v>719</v>
      </c>
      <c r="B12" s="16"/>
      <c r="C12" s="16"/>
      <c r="D12" s="14"/>
      <c r="E12" s="327">
        <f>SUM(E7:E11)</f>
        <v>4396172</v>
      </c>
    </row>
    <row r="13">
      <c r="A13" s="312"/>
      <c r="B13" s="328"/>
      <c r="C13" s="328"/>
      <c r="D13" s="328"/>
      <c r="E13" s="329"/>
    </row>
    <row r="14">
      <c r="A14" s="312" t="s">
        <v>412</v>
      </c>
      <c r="B14" s="328"/>
      <c r="C14" s="328"/>
      <c r="D14" s="328"/>
      <c r="E14" s="329"/>
    </row>
    <row r="15">
      <c r="A15" s="312"/>
      <c r="B15" s="328"/>
      <c r="C15" s="328"/>
      <c r="D15" s="328"/>
      <c r="E15" s="329"/>
    </row>
    <row r="16">
      <c r="A16" s="330" t="s">
        <v>415</v>
      </c>
      <c r="B16" s="328"/>
      <c r="C16" s="328"/>
      <c r="D16" s="328"/>
      <c r="E16" s="329"/>
    </row>
    <row r="17">
      <c r="A17" s="331" t="s">
        <v>58</v>
      </c>
      <c r="B17" s="328"/>
      <c r="C17" s="328"/>
      <c r="D17" s="328"/>
      <c r="E17" s="329"/>
    </row>
    <row r="18">
      <c r="A18" s="312"/>
      <c r="B18" s="328"/>
      <c r="C18" s="328" t="s">
        <v>695</v>
      </c>
      <c r="D18" s="328"/>
      <c r="E18" s="329"/>
    </row>
    <row r="19">
      <c r="A19" s="312"/>
      <c r="B19" s="328"/>
      <c r="C19" s="328"/>
      <c r="D19" s="328"/>
      <c r="E19" s="329"/>
    </row>
    <row r="20">
      <c r="A20" s="312"/>
      <c r="B20" s="328"/>
      <c r="C20" s="332" t="s">
        <v>720</v>
      </c>
      <c r="D20" s="328"/>
      <c r="E20" s="329"/>
    </row>
    <row r="21" ht="15.75" customHeight="1">
      <c r="A21" s="312"/>
      <c r="B21" s="328"/>
      <c r="C21" s="328" t="s">
        <v>420</v>
      </c>
      <c r="D21" s="328"/>
      <c r="E21" s="329"/>
    </row>
    <row r="22" ht="15.75" customHeight="1">
      <c r="A22" s="333"/>
      <c r="B22" s="334"/>
      <c r="C22" s="334"/>
      <c r="D22" s="334"/>
      <c r="E22" s="335"/>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2:E2"/>
    <mergeCell ref="A3:E3"/>
    <mergeCell ref="A12:D12"/>
  </mergeCells>
  <printOptions/>
  <pageMargins bottom="0.75" footer="0.0" header="0.0" left="1.0" right="0.2" top="0.75"/>
  <pageSetup paperSize="5" scale="90"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0"/>
    <col customWidth="1" min="2" max="2" width="17.57"/>
    <col customWidth="1" min="3" max="3" width="16.71"/>
    <col customWidth="1" min="4" max="4" width="11.86"/>
    <col customWidth="1" min="5" max="5" width="12.57"/>
    <col customWidth="1" min="6" max="6" width="13.14"/>
    <col customWidth="1" min="7" max="7" width="13.43"/>
    <col customWidth="1" min="8" max="8" width="14.43"/>
    <col customWidth="1" min="9" max="9" width="15.29"/>
    <col customWidth="1" min="10" max="10" width="14.14"/>
    <col customWidth="1" min="11" max="11" width="13.43"/>
    <col customWidth="1" min="12" max="12" width="9.86"/>
    <col customWidth="1" min="13" max="13" width="9.0"/>
    <col customWidth="1" min="14" max="14" width="9.71"/>
    <col customWidth="1" min="15" max="15" width="12.57"/>
    <col customWidth="1" min="16" max="16" width="15.29"/>
    <col customWidth="1" min="17" max="26" width="8.71"/>
  </cols>
  <sheetData>
    <row r="1">
      <c r="A1" s="1" t="s">
        <v>502</v>
      </c>
    </row>
    <row r="2">
      <c r="A2" s="1" t="s">
        <v>1</v>
      </c>
    </row>
    <row r="3">
      <c r="A3" s="1" t="s">
        <v>721</v>
      </c>
    </row>
    <row r="4">
      <c r="A4" s="1"/>
    </row>
    <row r="5">
      <c r="A5" s="2" t="s">
        <v>2</v>
      </c>
      <c r="C5" s="1"/>
      <c r="D5" s="1"/>
      <c r="E5" s="1"/>
      <c r="F5" s="1"/>
      <c r="G5" s="1"/>
      <c r="H5" s="1"/>
      <c r="I5" s="1"/>
      <c r="J5" s="1"/>
      <c r="K5" s="1"/>
      <c r="L5" s="3"/>
      <c r="M5" s="4" t="s">
        <v>3</v>
      </c>
    </row>
    <row r="6">
      <c r="A6" s="5"/>
      <c r="B6" s="6"/>
      <c r="C6" s="7"/>
      <c r="D6" s="8"/>
      <c r="E6" s="8"/>
      <c r="F6" s="8"/>
      <c r="G6" s="8"/>
      <c r="H6" s="8"/>
      <c r="I6" s="8"/>
      <c r="J6" s="8"/>
      <c r="K6" s="7"/>
      <c r="L6" s="9"/>
      <c r="M6" s="9"/>
      <c r="N6" s="9"/>
    </row>
    <row r="7">
      <c r="A7" s="10" t="s">
        <v>4</v>
      </c>
      <c r="B7" s="11" t="s">
        <v>5</v>
      </c>
      <c r="C7" s="12" t="s">
        <v>6</v>
      </c>
      <c r="D7" s="13" t="s">
        <v>7</v>
      </c>
      <c r="E7" s="14"/>
      <c r="F7" s="10" t="s">
        <v>8</v>
      </c>
      <c r="G7" s="10" t="s">
        <v>9</v>
      </c>
      <c r="H7" s="15" t="s">
        <v>10</v>
      </c>
      <c r="I7" s="16"/>
      <c r="J7" s="16"/>
      <c r="K7" s="14"/>
      <c r="L7" s="17" t="s">
        <v>722</v>
      </c>
      <c r="M7" s="16"/>
      <c r="N7" s="14"/>
    </row>
    <row r="8">
      <c r="A8" s="18"/>
      <c r="B8" s="18"/>
      <c r="C8" s="18"/>
      <c r="D8" s="10" t="s">
        <v>12</v>
      </c>
      <c r="E8" s="10" t="s">
        <v>13</v>
      </c>
      <c r="F8" s="18"/>
      <c r="G8" s="18"/>
      <c r="H8" s="10" t="s">
        <v>14</v>
      </c>
      <c r="I8" s="10" t="s">
        <v>15</v>
      </c>
      <c r="J8" s="10" t="s">
        <v>16</v>
      </c>
      <c r="K8" s="10" t="s">
        <v>17</v>
      </c>
      <c r="L8" s="10" t="s">
        <v>18</v>
      </c>
      <c r="M8" s="10" t="s">
        <v>19</v>
      </c>
      <c r="N8" s="19" t="s">
        <v>20</v>
      </c>
    </row>
    <row r="9" ht="25.5" customHeight="1">
      <c r="A9" s="20"/>
      <c r="B9" s="20"/>
      <c r="C9" s="20"/>
      <c r="D9" s="20"/>
      <c r="E9" s="20"/>
      <c r="F9" s="20"/>
      <c r="G9" s="20"/>
      <c r="H9" s="20"/>
      <c r="I9" s="20"/>
      <c r="J9" s="20"/>
      <c r="K9" s="20"/>
      <c r="L9" s="20"/>
      <c r="M9" s="20"/>
      <c r="N9" s="20"/>
    </row>
    <row r="10">
      <c r="A10" s="21" t="s">
        <v>21</v>
      </c>
      <c r="B10" s="21" t="s">
        <v>22</v>
      </c>
      <c r="C10" s="21" t="s">
        <v>23</v>
      </c>
      <c r="D10" s="21" t="s">
        <v>24</v>
      </c>
      <c r="E10" s="21" t="s">
        <v>25</v>
      </c>
      <c r="F10" s="21" t="s">
        <v>26</v>
      </c>
      <c r="G10" s="21" t="s">
        <v>27</v>
      </c>
      <c r="H10" s="21" t="s">
        <v>28</v>
      </c>
      <c r="I10" s="21" t="s">
        <v>29</v>
      </c>
      <c r="J10" s="21" t="s">
        <v>30</v>
      </c>
      <c r="K10" s="21" t="s">
        <v>31</v>
      </c>
      <c r="L10" s="21" t="s">
        <v>32</v>
      </c>
      <c r="M10" s="21" t="s">
        <v>33</v>
      </c>
      <c r="N10" s="21" t="s">
        <v>34</v>
      </c>
    </row>
    <row r="11">
      <c r="A11" s="202" t="s">
        <v>723</v>
      </c>
      <c r="B11" s="203"/>
      <c r="C11" s="203"/>
      <c r="D11" s="203"/>
      <c r="E11" s="203"/>
      <c r="F11" s="203"/>
      <c r="G11" s="203"/>
      <c r="H11" s="203"/>
      <c r="I11" s="203"/>
      <c r="J11" s="203"/>
      <c r="K11" s="203"/>
      <c r="L11" s="203"/>
      <c r="M11" s="203"/>
      <c r="N11" s="204"/>
    </row>
    <row r="12">
      <c r="A12" s="220" t="s">
        <v>708</v>
      </c>
      <c r="B12" s="24" t="s">
        <v>724</v>
      </c>
      <c r="C12" s="23" t="s">
        <v>38</v>
      </c>
      <c r="D12" s="220" t="s">
        <v>315</v>
      </c>
      <c r="E12" s="220" t="s">
        <v>40</v>
      </c>
      <c r="F12" s="221"/>
      <c r="G12" s="23" t="s">
        <v>725</v>
      </c>
      <c r="H12" s="221"/>
      <c r="I12" s="222">
        <v>400000.0</v>
      </c>
      <c r="J12" s="222"/>
      <c r="K12" s="222">
        <f>J12+I12</f>
        <v>400000</v>
      </c>
      <c r="L12" s="221"/>
      <c r="M12" s="221"/>
      <c r="N12" s="223"/>
    </row>
    <row r="13">
      <c r="A13" s="220"/>
      <c r="B13" s="24"/>
      <c r="C13" s="23"/>
      <c r="D13" s="221"/>
      <c r="E13" s="221"/>
      <c r="F13" s="221"/>
      <c r="G13" s="23"/>
      <c r="H13" s="221"/>
      <c r="I13" s="222"/>
      <c r="J13" s="222" t="str">
        <f t="shared" ref="J13:K13" si="1">J12</f>
        <v/>
      </c>
      <c r="K13" s="336">
        <f t="shared" si="1"/>
        <v>400000</v>
      </c>
      <c r="L13" s="221"/>
      <c r="M13" s="221"/>
      <c r="N13" s="221"/>
    </row>
    <row r="14">
      <c r="A14" s="202" t="s">
        <v>726</v>
      </c>
      <c r="B14" s="203"/>
      <c r="C14" s="203"/>
      <c r="D14" s="203"/>
      <c r="E14" s="203"/>
      <c r="F14" s="203"/>
      <c r="G14" s="203"/>
      <c r="H14" s="203"/>
      <c r="I14" s="203"/>
      <c r="J14" s="203"/>
      <c r="K14" s="203"/>
      <c r="L14" s="203"/>
      <c r="M14" s="203"/>
      <c r="N14" s="204"/>
    </row>
    <row r="15">
      <c r="A15" s="220" t="s">
        <v>711</v>
      </c>
      <c r="B15" s="24" t="s">
        <v>727</v>
      </c>
      <c r="C15" s="23" t="s">
        <v>38</v>
      </c>
      <c r="D15" s="220" t="s">
        <v>315</v>
      </c>
      <c r="E15" s="220" t="s">
        <v>40</v>
      </c>
      <c r="F15" s="221"/>
      <c r="G15" s="23" t="s">
        <v>725</v>
      </c>
      <c r="H15" s="221"/>
      <c r="I15" s="222">
        <v>1000000.0</v>
      </c>
      <c r="J15" s="221"/>
      <c r="K15" s="222">
        <f t="shared" ref="K15:K16" si="2">I15</f>
        <v>1000000</v>
      </c>
      <c r="L15" s="221"/>
      <c r="M15" s="221"/>
      <c r="N15" s="223"/>
    </row>
    <row r="16">
      <c r="A16" s="220" t="s">
        <v>713</v>
      </c>
      <c r="B16" s="24" t="s">
        <v>714</v>
      </c>
      <c r="C16" s="23" t="s">
        <v>38</v>
      </c>
      <c r="D16" s="220" t="s">
        <v>315</v>
      </c>
      <c r="E16" s="220" t="s">
        <v>40</v>
      </c>
      <c r="F16" s="221"/>
      <c r="G16" s="23" t="s">
        <v>725</v>
      </c>
      <c r="H16" s="221"/>
      <c r="I16" s="222">
        <v>1413672.0</v>
      </c>
      <c r="J16" s="221"/>
      <c r="K16" s="222">
        <f t="shared" si="2"/>
        <v>1413672</v>
      </c>
      <c r="L16" s="221"/>
      <c r="M16" s="221"/>
      <c r="N16" s="223"/>
    </row>
    <row r="17">
      <c r="A17" s="220" t="s">
        <v>715</v>
      </c>
      <c r="B17" s="24" t="s">
        <v>716</v>
      </c>
      <c r="C17" s="23" t="s">
        <v>38</v>
      </c>
      <c r="D17" s="220" t="s">
        <v>315</v>
      </c>
      <c r="E17" s="220" t="s">
        <v>40</v>
      </c>
      <c r="F17" s="221"/>
      <c r="G17" s="23" t="s">
        <v>725</v>
      </c>
      <c r="H17" s="221"/>
      <c r="I17" s="222">
        <v>255000.0</v>
      </c>
      <c r="J17" s="221"/>
      <c r="K17" s="222">
        <v>255000.0</v>
      </c>
      <c r="L17" s="221"/>
      <c r="M17" s="221"/>
      <c r="N17" s="223"/>
    </row>
    <row r="18">
      <c r="A18" s="23" t="s">
        <v>717</v>
      </c>
      <c r="B18" s="34" t="s">
        <v>718</v>
      </c>
      <c r="C18" s="23" t="s">
        <v>38</v>
      </c>
      <c r="D18" s="220" t="s">
        <v>315</v>
      </c>
      <c r="E18" s="220" t="s">
        <v>40</v>
      </c>
      <c r="F18" s="27"/>
      <c r="G18" s="23" t="s">
        <v>725</v>
      </c>
      <c r="H18" s="35"/>
      <c r="I18" s="36">
        <v>1327500.0</v>
      </c>
      <c r="J18" s="37"/>
      <c r="K18" s="31">
        <f>I18</f>
        <v>1327500</v>
      </c>
      <c r="L18" s="32"/>
      <c r="M18" s="33"/>
      <c r="N18" s="34"/>
    </row>
    <row r="19">
      <c r="A19" s="194"/>
      <c r="B19" s="195"/>
      <c r="C19" s="194"/>
      <c r="D19" s="194"/>
      <c r="E19" s="194"/>
      <c r="F19" s="337"/>
      <c r="G19" s="338"/>
      <c r="H19" s="197"/>
      <c r="I19" s="199"/>
      <c r="J19" s="199"/>
      <c r="K19" s="199">
        <f>K18+K17+K16+K15</f>
        <v>3996172</v>
      </c>
      <c r="L19" s="200"/>
      <c r="M19" s="201"/>
      <c r="N19" s="195"/>
    </row>
    <row r="20">
      <c r="A20" s="339"/>
      <c r="B20" s="340"/>
      <c r="C20" s="214"/>
      <c r="D20" s="214"/>
      <c r="E20" s="214"/>
      <c r="F20" s="196" t="s">
        <v>521</v>
      </c>
      <c r="G20" s="14"/>
      <c r="H20" s="341"/>
      <c r="I20" s="342"/>
      <c r="J20" s="342"/>
      <c r="K20" s="342">
        <f>K19+K13</f>
        <v>4396172</v>
      </c>
      <c r="L20" s="343"/>
      <c r="M20" s="344"/>
      <c r="N20" s="345"/>
    </row>
    <row r="21" ht="15.75" customHeight="1">
      <c r="A21" s="219"/>
      <c r="B21" s="16"/>
      <c r="C21" s="16"/>
      <c r="D21" s="16"/>
      <c r="E21" s="16"/>
      <c r="F21" s="16"/>
      <c r="G21" s="16"/>
      <c r="H21" s="16"/>
      <c r="I21" s="16"/>
      <c r="J21" s="16"/>
      <c r="K21" s="16"/>
      <c r="L21" s="16"/>
      <c r="M21" s="16"/>
      <c r="N21" s="14"/>
    </row>
    <row r="22" ht="15.75" customHeight="1">
      <c r="A22" s="205"/>
      <c r="B22" s="206"/>
      <c r="C22" s="205"/>
      <c r="D22" s="205"/>
      <c r="E22" s="205"/>
      <c r="F22" s="207"/>
      <c r="G22" s="207"/>
      <c r="H22" s="28"/>
      <c r="I22" s="208"/>
      <c r="J22" s="208"/>
      <c r="K22" s="209"/>
      <c r="L22" s="210"/>
      <c r="M22" s="211"/>
      <c r="N22" s="206"/>
    </row>
    <row r="23" ht="15.75" customHeight="1">
      <c r="A23" s="46" t="s">
        <v>522</v>
      </c>
    </row>
    <row r="24" ht="15.75" customHeight="1">
      <c r="A24" s="159" t="s">
        <v>412</v>
      </c>
      <c r="C24" s="159"/>
      <c r="D24" s="160" t="s">
        <v>413</v>
      </c>
      <c r="E24" s="159"/>
      <c r="F24" s="159"/>
      <c r="G24" s="159"/>
      <c r="H24" s="161"/>
      <c r="I24" s="159" t="s">
        <v>414</v>
      </c>
      <c r="J24" s="159"/>
      <c r="K24" s="162"/>
      <c r="L24" s="210"/>
      <c r="M24" s="149"/>
      <c r="N24" s="150"/>
    </row>
    <row r="25" ht="15.75" customHeight="1">
      <c r="A25" s="159"/>
      <c r="B25" s="163"/>
      <c r="C25" s="46"/>
      <c r="D25" s="46"/>
      <c r="E25" s="46"/>
      <c r="F25" s="159"/>
      <c r="G25" s="159"/>
      <c r="H25" s="46"/>
      <c r="I25" s="46"/>
      <c r="J25" s="159"/>
      <c r="K25" s="162"/>
      <c r="L25" s="210"/>
      <c r="M25" s="149"/>
      <c r="N25" s="150"/>
    </row>
    <row r="26" ht="15.75" customHeight="1">
      <c r="A26" s="159"/>
      <c r="B26" s="159"/>
      <c r="C26" s="159"/>
      <c r="D26" s="159"/>
      <c r="E26" s="159"/>
      <c r="F26" s="159"/>
      <c r="G26" s="159"/>
      <c r="H26" s="159"/>
      <c r="I26" s="159"/>
      <c r="J26" s="159"/>
      <c r="K26" s="162"/>
      <c r="L26" s="210"/>
      <c r="M26" s="149"/>
      <c r="N26" s="150"/>
    </row>
    <row r="27" ht="15.75" customHeight="1">
      <c r="A27" s="2" t="s">
        <v>415</v>
      </c>
      <c r="C27" s="164"/>
      <c r="D27" s="2" t="s">
        <v>416</v>
      </c>
      <c r="G27" s="164"/>
      <c r="H27" s="164"/>
      <c r="I27" s="2" t="s">
        <v>417</v>
      </c>
      <c r="L27" s="210"/>
      <c r="M27" s="149"/>
      <c r="N27" s="150"/>
    </row>
    <row r="28" ht="15.75" customHeight="1">
      <c r="A28" s="150" t="s">
        <v>418</v>
      </c>
      <c r="C28" s="159"/>
      <c r="D28" s="150" t="s">
        <v>419</v>
      </c>
      <c r="G28" s="159"/>
      <c r="H28" s="159"/>
      <c r="I28" s="150" t="s">
        <v>420</v>
      </c>
      <c r="L28" s="210"/>
      <c r="M28" s="149"/>
      <c r="N28" s="150"/>
    </row>
    <row r="29" ht="15.75" customHeight="1">
      <c r="A29" s="9" t="s">
        <v>421</v>
      </c>
      <c r="B29" s="9"/>
      <c r="C29" s="9"/>
      <c r="D29" s="9" t="s">
        <v>421</v>
      </c>
      <c r="E29" s="9"/>
      <c r="F29" s="9"/>
      <c r="G29" s="9"/>
      <c r="H29" s="9"/>
      <c r="I29" s="9" t="s">
        <v>421</v>
      </c>
      <c r="J29" s="9"/>
      <c r="K29" s="9"/>
      <c r="L29" s="210"/>
      <c r="M29" s="149"/>
      <c r="N29" s="150"/>
    </row>
    <row r="30" ht="15.75" customHeight="1">
      <c r="A30" s="9"/>
      <c r="B30" s="9"/>
      <c r="C30" s="9"/>
      <c r="D30" s="9"/>
      <c r="E30" s="9"/>
      <c r="F30" s="9"/>
      <c r="G30" s="9"/>
      <c r="H30" s="9"/>
      <c r="I30" s="9"/>
      <c r="J30" s="9"/>
      <c r="K30" s="9"/>
      <c r="L30" s="210"/>
      <c r="M30" s="149"/>
      <c r="N30" s="150"/>
    </row>
    <row r="31" ht="15.75" customHeight="1">
      <c r="A31" s="23"/>
      <c r="B31" s="24"/>
      <c r="C31" s="23"/>
      <c r="D31" s="25"/>
      <c r="E31" s="26"/>
      <c r="F31" s="27"/>
      <c r="G31" s="23"/>
      <c r="H31" s="31"/>
      <c r="I31" s="37"/>
      <c r="J31" s="37"/>
      <c r="K31" s="31"/>
      <c r="L31" s="212"/>
      <c r="M31" s="73"/>
      <c r="N31" s="74"/>
    </row>
    <row r="32" ht="15.75" customHeight="1">
      <c r="A32" s="23"/>
      <c r="B32" s="24"/>
      <c r="C32" s="23"/>
      <c r="D32" s="25"/>
      <c r="E32" s="26"/>
      <c r="F32" s="27"/>
      <c r="G32" s="23"/>
      <c r="H32" s="31"/>
      <c r="I32" s="37"/>
      <c r="J32" s="37"/>
      <c r="K32" s="31"/>
      <c r="L32" s="32"/>
      <c r="M32" s="33"/>
      <c r="N32" s="34"/>
    </row>
    <row r="33" ht="15.75" customHeight="1">
      <c r="A33" s="23"/>
      <c r="B33" s="38"/>
      <c r="C33" s="39"/>
      <c r="D33" s="40"/>
      <c r="E33" s="41"/>
      <c r="F33" s="42"/>
      <c r="G33" s="39"/>
      <c r="H33" s="43"/>
      <c r="I33" s="44"/>
      <c r="J33" s="44"/>
      <c r="K33" s="43"/>
      <c r="L33" s="27"/>
      <c r="M33" s="27"/>
      <c r="N33" s="27"/>
    </row>
    <row r="34" ht="15.75" customHeight="1">
      <c r="A34" s="23"/>
      <c r="B34" s="24"/>
      <c r="C34" s="23"/>
      <c r="D34" s="25"/>
      <c r="E34" s="26"/>
      <c r="F34" s="27"/>
      <c r="G34" s="23"/>
      <c r="H34" s="31"/>
      <c r="I34" s="37"/>
      <c r="J34" s="37"/>
      <c r="K34" s="31"/>
      <c r="L34" s="23"/>
      <c r="M34" s="23"/>
      <c r="N34" s="23"/>
    </row>
    <row r="35" ht="15.75" customHeight="1">
      <c r="A35" s="23"/>
      <c r="B35" s="24"/>
      <c r="C35" s="23"/>
      <c r="D35" s="25"/>
      <c r="E35" s="26"/>
      <c r="F35" s="27"/>
      <c r="G35" s="23"/>
      <c r="H35" s="31"/>
      <c r="I35" s="37"/>
      <c r="J35" s="37"/>
      <c r="K35" s="45"/>
      <c r="L35" s="32"/>
      <c r="M35" s="33"/>
      <c r="N35" s="34"/>
    </row>
    <row r="36" ht="15.75" customHeight="1">
      <c r="A36" s="23"/>
      <c r="B36" s="24"/>
      <c r="C36" s="23"/>
      <c r="D36" s="25"/>
      <c r="E36" s="26"/>
      <c r="F36" s="27"/>
      <c r="G36" s="23"/>
      <c r="H36" s="31"/>
      <c r="I36" s="37"/>
      <c r="J36" s="37"/>
      <c r="K36" s="45"/>
      <c r="L36" s="32"/>
      <c r="M36" s="33"/>
      <c r="N36" s="34"/>
    </row>
    <row r="37" ht="15.75" customHeight="1">
      <c r="A37" s="23"/>
      <c r="B37" s="24"/>
      <c r="C37" s="23"/>
      <c r="D37" s="25"/>
      <c r="E37" s="26"/>
      <c r="F37" s="27"/>
      <c r="G37" s="23"/>
      <c r="H37" s="31"/>
      <c r="I37" s="37"/>
      <c r="J37" s="37"/>
      <c r="K37" s="45"/>
      <c r="L37" s="32"/>
      <c r="M37" s="33"/>
      <c r="N37" s="34"/>
    </row>
    <row r="38" ht="15.75" customHeight="1">
      <c r="A38" s="23"/>
      <c r="B38" s="51"/>
      <c r="C38" s="52"/>
      <c r="D38" s="25"/>
      <c r="E38" s="26"/>
      <c r="F38" s="27"/>
      <c r="G38" s="23"/>
      <c r="H38" s="31"/>
      <c r="I38" s="37"/>
      <c r="J38" s="37"/>
      <c r="K38" s="45"/>
      <c r="L38" s="32"/>
      <c r="M38" s="33"/>
      <c r="N38" s="34"/>
    </row>
    <row r="39" ht="15.75" customHeight="1">
      <c r="A39" s="23"/>
      <c r="B39" s="51"/>
      <c r="C39" s="52"/>
      <c r="D39" s="25"/>
      <c r="E39" s="26"/>
      <c r="F39" s="27"/>
      <c r="G39" s="23"/>
      <c r="H39" s="31"/>
      <c r="I39" s="37"/>
      <c r="J39" s="37"/>
      <c r="K39" s="45"/>
      <c r="L39" s="32"/>
      <c r="M39" s="33"/>
      <c r="N39" s="34"/>
    </row>
    <row r="40" ht="15.75" customHeight="1">
      <c r="A40" s="23"/>
      <c r="B40" s="51"/>
      <c r="C40" s="52"/>
      <c r="D40" s="25"/>
      <c r="E40" s="26"/>
      <c r="F40" s="27"/>
      <c r="G40" s="23"/>
      <c r="H40" s="31"/>
      <c r="I40" s="37"/>
      <c r="J40" s="37"/>
      <c r="K40" s="45"/>
      <c r="L40" s="32"/>
      <c r="M40" s="33"/>
      <c r="N40" s="34"/>
    </row>
    <row r="41" ht="15.75" customHeight="1">
      <c r="A41" s="23"/>
      <c r="B41" s="24"/>
      <c r="C41" s="23"/>
      <c r="D41" s="25"/>
      <c r="E41" s="26"/>
      <c r="F41" s="27"/>
      <c r="G41" s="23"/>
      <c r="H41" s="31"/>
      <c r="I41" s="37"/>
      <c r="J41" s="37"/>
      <c r="K41" s="45"/>
      <c r="L41" s="32"/>
      <c r="M41" s="33"/>
      <c r="N41" s="34"/>
    </row>
    <row r="42" ht="15.75" customHeight="1">
      <c r="A42" s="46" t="s">
        <v>94</v>
      </c>
    </row>
    <row r="43" ht="26.25" customHeight="1">
      <c r="A43" s="10" t="s">
        <v>4</v>
      </c>
      <c r="B43" s="11" t="s">
        <v>5</v>
      </c>
      <c r="C43" s="49"/>
      <c r="D43" s="13" t="s">
        <v>7</v>
      </c>
      <c r="E43" s="14"/>
      <c r="F43" s="50"/>
      <c r="G43" s="50"/>
      <c r="H43" s="15" t="s">
        <v>10</v>
      </c>
      <c r="I43" s="16"/>
      <c r="J43" s="16"/>
      <c r="K43" s="14"/>
      <c r="L43" s="13" t="s">
        <v>728</v>
      </c>
      <c r="M43" s="16"/>
      <c r="N43" s="14"/>
    </row>
    <row r="44" ht="15.75" customHeight="1">
      <c r="A44" s="18"/>
      <c r="B44" s="18"/>
      <c r="C44" s="12" t="s">
        <v>6</v>
      </c>
      <c r="D44" s="10" t="s">
        <v>12</v>
      </c>
      <c r="E44" s="10" t="s">
        <v>13</v>
      </c>
      <c r="F44" s="10" t="s">
        <v>8</v>
      </c>
      <c r="G44" s="10" t="s">
        <v>9</v>
      </c>
      <c r="H44" s="10" t="s">
        <v>14</v>
      </c>
      <c r="I44" s="10" t="s">
        <v>15</v>
      </c>
      <c r="J44" s="10" t="s">
        <v>16</v>
      </c>
      <c r="K44" s="10" t="s">
        <v>17</v>
      </c>
      <c r="L44" s="10" t="s">
        <v>18</v>
      </c>
      <c r="M44" s="10" t="s">
        <v>19</v>
      </c>
      <c r="N44" s="10" t="s">
        <v>20</v>
      </c>
    </row>
    <row r="45" ht="30.0" customHeight="1">
      <c r="A45" s="20"/>
      <c r="B45" s="20"/>
      <c r="C45" s="20"/>
      <c r="D45" s="20"/>
      <c r="E45" s="20"/>
      <c r="F45" s="20"/>
      <c r="G45" s="20"/>
      <c r="H45" s="20"/>
      <c r="I45" s="20"/>
      <c r="J45" s="20"/>
      <c r="K45" s="20"/>
      <c r="L45" s="20"/>
      <c r="M45" s="20"/>
      <c r="N45" s="20"/>
    </row>
    <row r="46" ht="15.75" customHeight="1">
      <c r="A46" s="21" t="s">
        <v>21</v>
      </c>
      <c r="B46" s="21" t="s">
        <v>22</v>
      </c>
      <c r="C46" s="21" t="s">
        <v>23</v>
      </c>
      <c r="D46" s="21" t="s">
        <v>24</v>
      </c>
      <c r="E46" s="21" t="s">
        <v>25</v>
      </c>
      <c r="F46" s="21" t="s">
        <v>26</v>
      </c>
      <c r="G46" s="21" t="s">
        <v>27</v>
      </c>
      <c r="H46" s="21" t="s">
        <v>28</v>
      </c>
      <c r="I46" s="21" t="s">
        <v>29</v>
      </c>
      <c r="J46" s="21" t="s">
        <v>30</v>
      </c>
      <c r="K46" s="21" t="s">
        <v>31</v>
      </c>
      <c r="L46" s="21" t="s">
        <v>32</v>
      </c>
      <c r="M46" s="21" t="s">
        <v>33</v>
      </c>
      <c r="N46" s="21" t="s">
        <v>34</v>
      </c>
    </row>
    <row r="47" ht="15.75" customHeight="1">
      <c r="A47" s="23" t="s">
        <v>110</v>
      </c>
      <c r="B47" s="24" t="s">
        <v>111</v>
      </c>
      <c r="C47" s="23" t="s">
        <v>112</v>
      </c>
      <c r="D47" s="25" t="s">
        <v>39</v>
      </c>
      <c r="E47" s="26" t="s">
        <v>40</v>
      </c>
      <c r="F47" s="27"/>
      <c r="G47" s="23" t="s">
        <v>41</v>
      </c>
      <c r="H47" s="31">
        <v>1.23545042E7</v>
      </c>
      <c r="I47" s="37">
        <v>722000.0</v>
      </c>
      <c r="J47" s="37"/>
      <c r="K47" s="45">
        <f t="shared" ref="K47:K50" si="3">SUM(H47:J47)</f>
        <v>13076504.2</v>
      </c>
      <c r="L47" s="32"/>
      <c r="M47" s="33"/>
      <c r="N47" s="34"/>
    </row>
    <row r="48" ht="15.75" customHeight="1">
      <c r="A48" s="23" t="s">
        <v>113</v>
      </c>
      <c r="B48" s="24" t="s">
        <v>114</v>
      </c>
      <c r="C48" s="23" t="s">
        <v>115</v>
      </c>
      <c r="D48" s="25" t="s">
        <v>39</v>
      </c>
      <c r="E48" s="26" t="s">
        <v>40</v>
      </c>
      <c r="F48" s="27"/>
      <c r="G48" s="23" t="s">
        <v>41</v>
      </c>
      <c r="H48" s="31">
        <v>6048396.6</v>
      </c>
      <c r="I48" s="37">
        <v>1.986568E7</v>
      </c>
      <c r="J48" s="37"/>
      <c r="K48" s="45">
        <f t="shared" si="3"/>
        <v>25914076.6</v>
      </c>
      <c r="L48" s="32"/>
      <c r="M48" s="33"/>
      <c r="N48" s="34"/>
    </row>
    <row r="49" ht="15.75" customHeight="1">
      <c r="A49" s="23" t="s">
        <v>116</v>
      </c>
      <c r="B49" s="24" t="s">
        <v>117</v>
      </c>
      <c r="C49" s="23" t="s">
        <v>118</v>
      </c>
      <c r="D49" s="25" t="s">
        <v>39</v>
      </c>
      <c r="E49" s="26" t="s">
        <v>40</v>
      </c>
      <c r="F49" s="27"/>
      <c r="G49" s="23" t="s">
        <v>41</v>
      </c>
      <c r="H49" s="31">
        <v>3890543.0</v>
      </c>
      <c r="I49" s="37">
        <v>466240.0</v>
      </c>
      <c r="J49" s="37"/>
      <c r="K49" s="45">
        <f t="shared" si="3"/>
        <v>4356783</v>
      </c>
      <c r="L49" s="32"/>
      <c r="M49" s="33"/>
      <c r="N49" s="34"/>
    </row>
    <row r="50" ht="15.75" customHeight="1">
      <c r="A50" s="23" t="s">
        <v>119</v>
      </c>
      <c r="B50" s="24" t="s">
        <v>120</v>
      </c>
      <c r="C50" s="23" t="s">
        <v>121</v>
      </c>
      <c r="D50" s="25" t="s">
        <v>39</v>
      </c>
      <c r="E50" s="26" t="s">
        <v>40</v>
      </c>
      <c r="F50" s="27"/>
      <c r="G50" s="23" t="s">
        <v>41</v>
      </c>
      <c r="H50" s="31">
        <v>5266895.8</v>
      </c>
      <c r="I50" s="37">
        <v>870000.0</v>
      </c>
      <c r="J50" s="37"/>
      <c r="K50" s="45">
        <f t="shared" si="3"/>
        <v>6136895.8</v>
      </c>
      <c r="L50" s="32"/>
      <c r="M50" s="33"/>
      <c r="N50" s="34"/>
    </row>
    <row r="51" ht="15.75" customHeight="1">
      <c r="A51" s="23" t="s">
        <v>122</v>
      </c>
      <c r="B51" s="24" t="s">
        <v>123</v>
      </c>
      <c r="C51" s="23" t="s">
        <v>124</v>
      </c>
      <c r="D51" s="25" t="s">
        <v>39</v>
      </c>
      <c r="E51" s="26" t="s">
        <v>40</v>
      </c>
      <c r="F51" s="27"/>
      <c r="G51" s="23" t="s">
        <v>41</v>
      </c>
      <c r="H51" s="31">
        <v>5215157.0</v>
      </c>
      <c r="I51" s="37">
        <v>250000.0</v>
      </c>
      <c r="J51" s="37"/>
      <c r="K51" s="45">
        <f t="shared" ref="K51:K52" si="4">SUM(H51:I51)</f>
        <v>5465157</v>
      </c>
      <c r="L51" s="32"/>
      <c r="M51" s="33"/>
      <c r="N51" s="34"/>
    </row>
    <row r="52" ht="15.75" customHeight="1">
      <c r="A52" s="23" t="s">
        <v>125</v>
      </c>
      <c r="B52" s="24" t="s">
        <v>126</v>
      </c>
      <c r="C52" s="23" t="s">
        <v>127</v>
      </c>
      <c r="D52" s="25" t="s">
        <v>39</v>
      </c>
      <c r="E52" s="26" t="s">
        <v>40</v>
      </c>
      <c r="F52" s="27"/>
      <c r="G52" s="23" t="s">
        <v>41</v>
      </c>
      <c r="H52" s="31">
        <v>2882691.8</v>
      </c>
      <c r="I52" s="37">
        <v>1.32E7</v>
      </c>
      <c r="J52" s="37"/>
      <c r="K52" s="45">
        <f t="shared" si="4"/>
        <v>16082691.8</v>
      </c>
      <c r="L52" s="32"/>
      <c r="M52" s="33"/>
      <c r="N52" s="34"/>
    </row>
    <row r="53" ht="15.75" customHeight="1">
      <c r="A53" s="23" t="s">
        <v>428</v>
      </c>
      <c r="B53" s="54" t="s">
        <v>429</v>
      </c>
      <c r="C53" s="23" t="s">
        <v>128</v>
      </c>
      <c r="D53" s="25" t="s">
        <v>39</v>
      </c>
      <c r="E53" s="26" t="s">
        <v>40</v>
      </c>
      <c r="F53" s="27"/>
      <c r="G53" s="23" t="s">
        <v>41</v>
      </c>
      <c r="H53" s="55">
        <v>1564885.0</v>
      </c>
      <c r="I53" s="56">
        <v>2600000.0</v>
      </c>
      <c r="J53" s="37"/>
      <c r="K53" s="45">
        <f>SUM(H53:J53)</f>
        <v>4164885</v>
      </c>
      <c r="L53" s="32"/>
      <c r="M53" s="33"/>
      <c r="N53" s="57"/>
    </row>
    <row r="54" ht="15.75" customHeight="1">
      <c r="A54" s="53"/>
      <c r="B54" s="54"/>
      <c r="C54" s="58"/>
      <c r="D54" s="26"/>
      <c r="E54" s="26"/>
      <c r="F54" s="59" t="s">
        <v>129</v>
      </c>
      <c r="G54" s="14"/>
      <c r="H54" s="60" t="str">
        <f>H53+H52+H51+H50+H49+H48+H47+H41+H40+H39+H38+H37+H36+H35+H34+H33+H32+H31+H30+H29+H28+H27+H26+H25+H24+H19+H21+H18+#REF!</f>
        <v>#REF!</v>
      </c>
      <c r="I54" s="60" t="str">
        <f>I53+I52+I51+I50+I49+I48+I47+I41+I40+I39+I38+I37+I36+I35+I34+I33+I32+I31+I30+I29+I28+I27+I26+I25+I24+I19+#REF!+I21+I18+#REF!</f>
        <v>#VALUE!</v>
      </c>
      <c r="J54" s="60" t="str">
        <f>#REF!</f>
        <v>#REF!</v>
      </c>
      <c r="K54" s="61" t="str">
        <f>K53+K52+K51+K50+K49+K48+K47+K41+K40+K39+K38+K37+K36+K35+K34+K33+K32+K31+K30+K29+K28+K27+K26+K25+K24+K19+#REF!+K21+K18+#REF!</f>
        <v>#REF!</v>
      </c>
      <c r="L54" s="32"/>
      <c r="M54" s="33"/>
      <c r="N54" s="57"/>
    </row>
    <row r="55" ht="15.75" customHeight="1">
      <c r="A55" s="22" t="s">
        <v>130</v>
      </c>
      <c r="B55" s="16"/>
      <c r="C55" s="16"/>
      <c r="D55" s="16"/>
      <c r="E55" s="16"/>
      <c r="F55" s="16"/>
      <c r="G55" s="16"/>
      <c r="H55" s="16"/>
      <c r="I55" s="16"/>
      <c r="J55" s="16"/>
      <c r="K55" s="16"/>
      <c r="L55" s="16"/>
      <c r="M55" s="16"/>
      <c r="N55" s="14"/>
    </row>
    <row r="56" ht="15.75" customHeight="1">
      <c r="A56" s="62" t="s">
        <v>131</v>
      </c>
      <c r="B56" s="63" t="s">
        <v>132</v>
      </c>
      <c r="C56" s="52" t="s">
        <v>133</v>
      </c>
      <c r="D56" s="25" t="s">
        <v>39</v>
      </c>
      <c r="E56" s="26" t="s">
        <v>40</v>
      </c>
      <c r="F56" s="51" t="s">
        <v>134</v>
      </c>
      <c r="G56" s="26" t="s">
        <v>135</v>
      </c>
      <c r="H56" s="33"/>
      <c r="I56" s="33"/>
      <c r="J56" s="31">
        <v>7000000.0</v>
      </c>
      <c r="K56" s="37">
        <f t="shared" ref="K56:K59" si="5">J56</f>
        <v>7000000</v>
      </c>
      <c r="L56" s="64"/>
      <c r="M56" s="64"/>
      <c r="N56" s="64"/>
    </row>
    <row r="57" ht="37.5" customHeight="1">
      <c r="A57" s="114" t="s">
        <v>136</v>
      </c>
      <c r="B57" s="63" t="s">
        <v>443</v>
      </c>
      <c r="C57" s="52" t="s">
        <v>133</v>
      </c>
      <c r="D57" s="25" t="s">
        <v>39</v>
      </c>
      <c r="E57" s="26" t="s">
        <v>40</v>
      </c>
      <c r="F57" s="51" t="s">
        <v>134</v>
      </c>
      <c r="G57" s="26" t="s">
        <v>135</v>
      </c>
      <c r="H57" s="33"/>
      <c r="I57" s="33"/>
      <c r="J57" s="31">
        <v>2000000.0</v>
      </c>
      <c r="K57" s="37">
        <f t="shared" si="5"/>
        <v>2000000</v>
      </c>
      <c r="L57" s="109"/>
      <c r="M57" s="109"/>
      <c r="N57" s="109"/>
    </row>
    <row r="58" ht="15.75" customHeight="1">
      <c r="A58" s="152" t="s">
        <v>140</v>
      </c>
      <c r="B58" s="63" t="s">
        <v>444</v>
      </c>
      <c r="C58" s="52" t="s">
        <v>175</v>
      </c>
      <c r="D58" s="25" t="s">
        <v>39</v>
      </c>
      <c r="E58" s="26" t="s">
        <v>40</v>
      </c>
      <c r="F58" s="51" t="s">
        <v>134</v>
      </c>
      <c r="G58" s="26" t="s">
        <v>135</v>
      </c>
      <c r="H58" s="33"/>
      <c r="I58" s="33"/>
      <c r="J58" s="31">
        <v>1000000.0</v>
      </c>
      <c r="K58" s="37">
        <f t="shared" si="5"/>
        <v>1000000</v>
      </c>
      <c r="L58" s="65"/>
      <c r="M58" s="65"/>
      <c r="N58" s="65"/>
    </row>
    <row r="59" ht="15.75" customHeight="1">
      <c r="A59" s="152" t="s">
        <v>146</v>
      </c>
      <c r="B59" s="63" t="s">
        <v>178</v>
      </c>
      <c r="C59" s="52" t="s">
        <v>175</v>
      </c>
      <c r="D59" s="25" t="s">
        <v>39</v>
      </c>
      <c r="E59" s="26" t="s">
        <v>40</v>
      </c>
      <c r="F59" s="51" t="s">
        <v>134</v>
      </c>
      <c r="G59" s="26" t="s">
        <v>135</v>
      </c>
      <c r="H59" s="33"/>
      <c r="I59" s="33"/>
      <c r="J59" s="31">
        <v>1200000.0</v>
      </c>
      <c r="K59" s="37">
        <f t="shared" si="5"/>
        <v>1200000</v>
      </c>
      <c r="L59" s="65"/>
      <c r="M59" s="65"/>
      <c r="N59" s="65"/>
    </row>
    <row r="60" ht="15.75" customHeight="1">
      <c r="A60" s="62" t="s">
        <v>151</v>
      </c>
      <c r="B60" s="79" t="s">
        <v>137</v>
      </c>
      <c r="C60" s="52" t="s">
        <v>138</v>
      </c>
      <c r="D60" s="25" t="s">
        <v>39</v>
      </c>
      <c r="E60" s="26" t="s">
        <v>40</v>
      </c>
      <c r="F60" s="27" t="s">
        <v>139</v>
      </c>
      <c r="G60" s="26" t="s">
        <v>135</v>
      </c>
      <c r="H60" s="33"/>
      <c r="I60" s="33"/>
      <c r="J60" s="37">
        <v>4000000.0</v>
      </c>
      <c r="K60" s="37">
        <v>4000000.0</v>
      </c>
      <c r="L60" s="65"/>
      <c r="M60" s="65"/>
      <c r="N60" s="65"/>
    </row>
    <row r="61" ht="15.75" customHeight="1">
      <c r="A61" s="62" t="s">
        <v>155</v>
      </c>
      <c r="B61" s="27" t="s">
        <v>147</v>
      </c>
      <c r="C61" s="23" t="s">
        <v>148</v>
      </c>
      <c r="D61" s="25" t="s">
        <v>39</v>
      </c>
      <c r="E61" s="26" t="s">
        <v>40</v>
      </c>
      <c r="F61" s="69" t="s">
        <v>149</v>
      </c>
      <c r="G61" s="65" t="s">
        <v>150</v>
      </c>
      <c r="H61" s="33"/>
      <c r="I61" s="37">
        <v>1.5E7</v>
      </c>
      <c r="J61" s="33"/>
      <c r="K61" s="37">
        <v>1.5E7</v>
      </c>
      <c r="L61" s="64"/>
      <c r="M61" s="64"/>
      <c r="N61" s="64"/>
      <c r="P61" s="66"/>
    </row>
    <row r="62" ht="15.75" customHeight="1">
      <c r="A62" s="62" t="s">
        <v>159</v>
      </c>
      <c r="B62" s="63" t="s">
        <v>152</v>
      </c>
      <c r="C62" s="39" t="s">
        <v>153</v>
      </c>
      <c r="D62" s="25" t="s">
        <v>39</v>
      </c>
      <c r="E62" s="26" t="s">
        <v>40</v>
      </c>
      <c r="F62" s="51" t="s">
        <v>154</v>
      </c>
      <c r="G62" s="65" t="s">
        <v>150</v>
      </c>
      <c r="H62" s="70"/>
      <c r="I62" s="71">
        <v>4329000.0</v>
      </c>
      <c r="J62" s="51"/>
      <c r="K62" s="71">
        <f>I62</f>
        <v>4329000</v>
      </c>
      <c r="L62" s="33"/>
      <c r="M62" s="33"/>
      <c r="N62" s="34"/>
      <c r="P62" s="66"/>
    </row>
    <row r="63" ht="15.75" customHeight="1">
      <c r="A63" s="62" t="s">
        <v>163</v>
      </c>
      <c r="B63" s="72" t="s">
        <v>156</v>
      </c>
      <c r="C63" s="39" t="s">
        <v>157</v>
      </c>
      <c r="D63" s="40" t="s">
        <v>39</v>
      </c>
      <c r="E63" s="41" t="s">
        <v>40</v>
      </c>
      <c r="F63" s="42" t="s">
        <v>158</v>
      </c>
      <c r="G63" s="65" t="s">
        <v>150</v>
      </c>
      <c r="H63" s="73"/>
      <c r="I63" s="44">
        <v>6500000.0</v>
      </c>
      <c r="J63" s="73"/>
      <c r="K63" s="44">
        <v>6500000.0</v>
      </c>
      <c r="L63" s="73"/>
      <c r="M63" s="73"/>
      <c r="N63" s="74"/>
      <c r="P63" s="66"/>
    </row>
    <row r="64" ht="15.75" customHeight="1">
      <c r="A64" s="62" t="s">
        <v>167</v>
      </c>
      <c r="B64" s="72" t="s">
        <v>160</v>
      </c>
      <c r="C64" s="39" t="s">
        <v>161</v>
      </c>
      <c r="D64" s="40" t="s">
        <v>39</v>
      </c>
      <c r="E64" s="41" t="s">
        <v>40</v>
      </c>
      <c r="F64" s="42" t="s">
        <v>162</v>
      </c>
      <c r="G64" s="65" t="s">
        <v>150</v>
      </c>
      <c r="H64" s="73"/>
      <c r="I64" s="44">
        <v>1.0E7</v>
      </c>
      <c r="J64" s="73"/>
      <c r="K64" s="44">
        <v>1.0E7</v>
      </c>
      <c r="L64" s="73"/>
      <c r="M64" s="73"/>
      <c r="N64" s="74"/>
      <c r="P64" s="66"/>
    </row>
    <row r="65" ht="15.75" customHeight="1">
      <c r="A65" s="46" t="s">
        <v>144</v>
      </c>
    </row>
    <row r="66" ht="15.75" customHeight="1">
      <c r="A66" s="46"/>
    </row>
    <row r="67" ht="24.0" customHeight="1">
      <c r="A67" s="10" t="s">
        <v>4</v>
      </c>
      <c r="B67" s="11" t="s">
        <v>5</v>
      </c>
      <c r="C67" s="49"/>
      <c r="D67" s="13" t="s">
        <v>7</v>
      </c>
      <c r="E67" s="14"/>
      <c r="F67" s="50"/>
      <c r="G67" s="50"/>
      <c r="H67" s="15" t="s">
        <v>10</v>
      </c>
      <c r="I67" s="16"/>
      <c r="J67" s="16"/>
      <c r="K67" s="14"/>
      <c r="L67" s="13" t="s">
        <v>729</v>
      </c>
      <c r="M67" s="16"/>
      <c r="N67" s="14"/>
    </row>
    <row r="68" ht="15.75" customHeight="1">
      <c r="A68" s="18"/>
      <c r="B68" s="18"/>
      <c r="C68" s="12" t="s">
        <v>6</v>
      </c>
      <c r="D68" s="10" t="s">
        <v>12</v>
      </c>
      <c r="E68" s="10" t="s">
        <v>13</v>
      </c>
      <c r="F68" s="10" t="s">
        <v>8</v>
      </c>
      <c r="G68" s="10" t="s">
        <v>9</v>
      </c>
      <c r="H68" s="10" t="s">
        <v>14</v>
      </c>
      <c r="I68" s="10" t="s">
        <v>15</v>
      </c>
      <c r="J68" s="10" t="s">
        <v>16</v>
      </c>
      <c r="K68" s="10" t="s">
        <v>17</v>
      </c>
      <c r="L68" s="10" t="s">
        <v>18</v>
      </c>
      <c r="M68" s="10" t="s">
        <v>19</v>
      </c>
      <c r="N68" s="10" t="s">
        <v>20</v>
      </c>
    </row>
    <row r="69" ht="25.5" customHeight="1">
      <c r="A69" s="20"/>
      <c r="B69" s="20"/>
      <c r="C69" s="20"/>
      <c r="D69" s="20"/>
      <c r="E69" s="20"/>
      <c r="F69" s="20"/>
      <c r="G69" s="20"/>
      <c r="H69" s="20"/>
      <c r="I69" s="20"/>
      <c r="J69" s="20"/>
      <c r="K69" s="20"/>
      <c r="L69" s="20"/>
      <c r="M69" s="20"/>
      <c r="N69" s="20"/>
    </row>
    <row r="70" ht="15.75" customHeight="1">
      <c r="A70" s="21" t="s">
        <v>21</v>
      </c>
      <c r="B70" s="21" t="s">
        <v>22</v>
      </c>
      <c r="C70" s="21" t="s">
        <v>23</v>
      </c>
      <c r="D70" s="21" t="s">
        <v>24</v>
      </c>
      <c r="E70" s="21" t="s">
        <v>25</v>
      </c>
      <c r="F70" s="21" t="s">
        <v>26</v>
      </c>
      <c r="G70" s="21" t="s">
        <v>27</v>
      </c>
      <c r="H70" s="21" t="s">
        <v>28</v>
      </c>
      <c r="I70" s="21" t="s">
        <v>29</v>
      </c>
      <c r="J70" s="21" t="s">
        <v>30</v>
      </c>
      <c r="K70" s="21" t="s">
        <v>31</v>
      </c>
      <c r="L70" s="21" t="s">
        <v>32</v>
      </c>
      <c r="M70" s="21" t="s">
        <v>33</v>
      </c>
      <c r="N70" s="21" t="s">
        <v>34</v>
      </c>
    </row>
    <row r="71" ht="15.75" customHeight="1">
      <c r="A71" s="22" t="s">
        <v>130</v>
      </c>
      <c r="B71" s="16"/>
      <c r="C71" s="16"/>
      <c r="D71" s="16"/>
      <c r="E71" s="16"/>
      <c r="F71" s="16"/>
      <c r="G71" s="16"/>
      <c r="H71" s="16"/>
      <c r="I71" s="16"/>
      <c r="J71" s="16"/>
      <c r="K71" s="16"/>
      <c r="L71" s="16"/>
      <c r="M71" s="16"/>
      <c r="N71" s="14"/>
    </row>
    <row r="72" ht="15.75" customHeight="1">
      <c r="A72" s="62" t="s">
        <v>170</v>
      </c>
      <c r="B72" s="72" t="s">
        <v>164</v>
      </c>
      <c r="C72" s="39" t="s">
        <v>165</v>
      </c>
      <c r="D72" s="40" t="s">
        <v>39</v>
      </c>
      <c r="E72" s="41" t="s">
        <v>40</v>
      </c>
      <c r="F72" s="42" t="s">
        <v>166</v>
      </c>
      <c r="G72" s="65" t="s">
        <v>150</v>
      </c>
      <c r="H72" s="73"/>
      <c r="I72" s="44">
        <v>3000000.0</v>
      </c>
      <c r="J72" s="73"/>
      <c r="K72" s="44">
        <v>3000000.0</v>
      </c>
      <c r="L72" s="73"/>
      <c r="M72" s="73"/>
      <c r="N72" s="74"/>
    </row>
    <row r="73" ht="15.75" customHeight="1">
      <c r="A73" s="62" t="s">
        <v>173</v>
      </c>
      <c r="B73" s="72" t="s">
        <v>168</v>
      </c>
      <c r="C73" s="39" t="s">
        <v>165</v>
      </c>
      <c r="D73" s="40" t="s">
        <v>39</v>
      </c>
      <c r="E73" s="41" t="s">
        <v>40</v>
      </c>
      <c r="F73" s="42" t="s">
        <v>169</v>
      </c>
      <c r="G73" s="65" t="s">
        <v>150</v>
      </c>
      <c r="H73" s="73"/>
      <c r="I73" s="44">
        <v>1.0E7</v>
      </c>
      <c r="J73" s="73"/>
      <c r="K73" s="44">
        <v>1.0E7</v>
      </c>
      <c r="L73" s="73"/>
      <c r="M73" s="73"/>
      <c r="N73" s="74"/>
    </row>
    <row r="74" ht="15.75" customHeight="1">
      <c r="A74" s="62" t="s">
        <v>177</v>
      </c>
      <c r="B74" s="63" t="s">
        <v>446</v>
      </c>
      <c r="C74" s="52" t="s">
        <v>218</v>
      </c>
      <c r="D74" s="25" t="s">
        <v>39</v>
      </c>
      <c r="E74" s="26" t="s">
        <v>40</v>
      </c>
      <c r="F74" s="51" t="s">
        <v>447</v>
      </c>
      <c r="G74" s="26" t="s">
        <v>150</v>
      </c>
      <c r="H74" s="70"/>
      <c r="I74" s="71">
        <v>50000.0</v>
      </c>
      <c r="J74" s="84"/>
      <c r="K74" s="71">
        <v>50000.0</v>
      </c>
      <c r="L74" s="65"/>
      <c r="M74" s="65"/>
      <c r="N74" s="65"/>
    </row>
    <row r="75" ht="15.75" customHeight="1">
      <c r="A75" s="62" t="s">
        <v>180</v>
      </c>
      <c r="B75" s="63" t="s">
        <v>217</v>
      </c>
      <c r="C75" s="52" t="s">
        <v>218</v>
      </c>
      <c r="D75" s="25" t="s">
        <v>39</v>
      </c>
      <c r="E75" s="26" t="s">
        <v>40</v>
      </c>
      <c r="F75" s="51" t="s">
        <v>219</v>
      </c>
      <c r="G75" s="26" t="s">
        <v>150</v>
      </c>
      <c r="H75" s="70"/>
      <c r="I75" s="71">
        <v>100000.0</v>
      </c>
      <c r="J75" s="84"/>
      <c r="K75" s="71">
        <v>100000.0</v>
      </c>
      <c r="L75" s="65"/>
      <c r="M75" s="65"/>
      <c r="N75" s="65"/>
    </row>
    <row r="76" ht="15.75" customHeight="1">
      <c r="A76" s="62" t="s">
        <v>183</v>
      </c>
      <c r="B76" s="63" t="s">
        <v>221</v>
      </c>
      <c r="C76" s="52" t="s">
        <v>222</v>
      </c>
      <c r="D76" s="25" t="s">
        <v>39</v>
      </c>
      <c r="E76" s="26" t="s">
        <v>40</v>
      </c>
      <c r="F76" s="51" t="s">
        <v>223</v>
      </c>
      <c r="G76" s="26" t="s">
        <v>150</v>
      </c>
      <c r="H76" s="70"/>
      <c r="I76" s="71">
        <v>150000.0</v>
      </c>
      <c r="J76" s="84"/>
      <c r="K76" s="71">
        <v>150000.0</v>
      </c>
      <c r="L76" s="65"/>
      <c r="M76" s="65"/>
      <c r="N76" s="65"/>
    </row>
    <row r="77" ht="39.0" customHeight="1">
      <c r="A77" s="62" t="s">
        <v>187</v>
      </c>
      <c r="B77" s="81" t="s">
        <v>184</v>
      </c>
      <c r="C77" s="39" t="s">
        <v>185</v>
      </c>
      <c r="D77" s="25" t="s">
        <v>39</v>
      </c>
      <c r="E77" s="26" t="s">
        <v>40</v>
      </c>
      <c r="F77" s="82" t="s">
        <v>186</v>
      </c>
      <c r="G77" s="65" t="s">
        <v>150</v>
      </c>
      <c r="H77" s="33"/>
      <c r="I77" s="45">
        <v>50000.0</v>
      </c>
      <c r="J77" s="33"/>
      <c r="K77" s="45">
        <v>50000.0</v>
      </c>
      <c r="L77" s="33"/>
      <c r="M77" s="33"/>
      <c r="N77" s="34"/>
    </row>
    <row r="78" ht="15.75" customHeight="1">
      <c r="A78" s="62" t="s">
        <v>191</v>
      </c>
      <c r="B78" s="173" t="s">
        <v>448</v>
      </c>
      <c r="C78" s="39" t="s">
        <v>189</v>
      </c>
      <c r="D78" s="25" t="s">
        <v>39</v>
      </c>
      <c r="E78" s="26" t="s">
        <v>40</v>
      </c>
      <c r="F78" s="174" t="s">
        <v>449</v>
      </c>
      <c r="G78" s="65" t="s">
        <v>150</v>
      </c>
      <c r="H78" s="70"/>
      <c r="I78" s="71">
        <v>100000.0</v>
      </c>
      <c r="J78" s="51"/>
      <c r="K78" s="71">
        <v>100000.0</v>
      </c>
      <c r="L78" s="33"/>
      <c r="M78" s="33"/>
      <c r="N78" s="34"/>
    </row>
    <row r="79" ht="44.25" customHeight="1">
      <c r="A79" s="62" t="s">
        <v>194</v>
      </c>
      <c r="B79" s="63" t="s">
        <v>192</v>
      </c>
      <c r="C79" s="39" t="s">
        <v>157</v>
      </c>
      <c r="D79" s="25" t="s">
        <v>39</v>
      </c>
      <c r="E79" s="26" t="s">
        <v>40</v>
      </c>
      <c r="F79" s="83" t="s">
        <v>193</v>
      </c>
      <c r="G79" s="65" t="s">
        <v>150</v>
      </c>
      <c r="H79" s="70"/>
      <c r="I79" s="71">
        <v>322709.0</v>
      </c>
      <c r="J79" s="51"/>
      <c r="K79" s="71">
        <v>322709.0</v>
      </c>
      <c r="L79" s="33"/>
      <c r="M79" s="33"/>
      <c r="N79" s="34"/>
    </row>
    <row r="80" ht="15.75" customHeight="1">
      <c r="A80" s="62" t="s">
        <v>198</v>
      </c>
      <c r="B80" s="63" t="s">
        <v>195</v>
      </c>
      <c r="C80" s="39" t="s">
        <v>196</v>
      </c>
      <c r="D80" s="25" t="s">
        <v>39</v>
      </c>
      <c r="E80" s="26" t="s">
        <v>40</v>
      </c>
      <c r="F80" s="134" t="s">
        <v>450</v>
      </c>
      <c r="G80" s="65" t="s">
        <v>150</v>
      </c>
      <c r="H80" s="70"/>
      <c r="I80" s="71">
        <v>100000.0</v>
      </c>
      <c r="J80" s="84"/>
      <c r="K80" s="71">
        <v>100000.0</v>
      </c>
      <c r="L80" s="33"/>
      <c r="M80" s="80"/>
      <c r="N80" s="34"/>
    </row>
    <row r="81" ht="53.25" customHeight="1">
      <c r="A81" s="62" t="s">
        <v>202</v>
      </c>
      <c r="B81" s="63" t="s">
        <v>199</v>
      </c>
      <c r="C81" s="39" t="s">
        <v>200</v>
      </c>
      <c r="D81" s="25" t="s">
        <v>39</v>
      </c>
      <c r="E81" s="26" t="s">
        <v>40</v>
      </c>
      <c r="F81" s="175" t="s">
        <v>451</v>
      </c>
      <c r="G81" s="26" t="s">
        <v>150</v>
      </c>
      <c r="H81" s="70"/>
      <c r="I81" s="71">
        <v>100000.0</v>
      </c>
      <c r="J81" s="84"/>
      <c r="K81" s="71">
        <v>100000.0</v>
      </c>
      <c r="L81" s="33"/>
      <c r="M81" s="33"/>
      <c r="N81" s="34"/>
    </row>
    <row r="82" ht="15.75" customHeight="1">
      <c r="A82" s="62" t="s">
        <v>208</v>
      </c>
      <c r="B82" s="63" t="s">
        <v>203</v>
      </c>
      <c r="C82" s="39" t="s">
        <v>204</v>
      </c>
      <c r="D82" s="25" t="s">
        <v>39</v>
      </c>
      <c r="E82" s="26" t="s">
        <v>40</v>
      </c>
      <c r="F82" s="51" t="s">
        <v>205</v>
      </c>
      <c r="G82" s="26" t="s">
        <v>150</v>
      </c>
      <c r="H82" s="70"/>
      <c r="I82" s="71">
        <v>450000.0</v>
      </c>
      <c r="J82" s="84"/>
      <c r="K82" s="71">
        <v>450000.0</v>
      </c>
      <c r="L82" s="33"/>
      <c r="M82" s="33"/>
      <c r="N82" s="34"/>
      <c r="P82" s="172" t="str">
        <f>K82+K81+K80+K79+K78+K77+#REF!+#REF!+#REF!+#REF!+K73</f>
        <v>#REF!</v>
      </c>
    </row>
    <row r="83" ht="15.75" customHeight="1">
      <c r="A83" s="46" t="s">
        <v>206</v>
      </c>
    </row>
    <row r="84" ht="15.75" customHeight="1">
      <c r="A84" s="46"/>
      <c r="B84" s="46"/>
      <c r="C84" s="46"/>
      <c r="D84" s="46"/>
      <c r="E84" s="46"/>
      <c r="F84" s="46"/>
      <c r="G84" s="46"/>
      <c r="H84" s="46"/>
      <c r="I84" s="67"/>
      <c r="J84" s="46"/>
      <c r="K84" s="46"/>
      <c r="L84" s="46"/>
      <c r="M84" s="46"/>
      <c r="N84" s="46"/>
      <c r="P84" s="67"/>
    </row>
    <row r="85" ht="15.75" customHeight="1">
      <c r="A85" s="46"/>
      <c r="B85" s="46"/>
      <c r="C85" s="46"/>
      <c r="D85" s="46"/>
      <c r="E85" s="46"/>
      <c r="F85" s="46"/>
      <c r="G85" s="46"/>
      <c r="H85" s="46"/>
      <c r="I85" s="46"/>
      <c r="J85" s="46"/>
      <c r="K85" s="46"/>
      <c r="L85" s="46"/>
      <c r="M85" s="46"/>
      <c r="N85" s="46"/>
    </row>
    <row r="86" ht="29.25" customHeight="1">
      <c r="A86" s="10" t="s">
        <v>4</v>
      </c>
      <c r="B86" s="11" t="s">
        <v>5</v>
      </c>
      <c r="C86" s="49"/>
      <c r="D86" s="13" t="s">
        <v>7</v>
      </c>
      <c r="E86" s="14"/>
      <c r="F86" s="50"/>
      <c r="G86" s="50"/>
      <c r="H86" s="15" t="s">
        <v>10</v>
      </c>
      <c r="I86" s="16"/>
      <c r="J86" s="16"/>
      <c r="K86" s="14"/>
      <c r="L86" s="13" t="s">
        <v>730</v>
      </c>
      <c r="M86" s="16"/>
      <c r="N86" s="14"/>
    </row>
    <row r="87" ht="15.75" customHeight="1">
      <c r="A87" s="18"/>
      <c r="B87" s="18"/>
      <c r="C87" s="12" t="s">
        <v>6</v>
      </c>
      <c r="D87" s="10" t="s">
        <v>12</v>
      </c>
      <c r="E87" s="10" t="s">
        <v>13</v>
      </c>
      <c r="F87" s="10" t="s">
        <v>8</v>
      </c>
      <c r="G87" s="10" t="s">
        <v>9</v>
      </c>
      <c r="H87" s="10" t="s">
        <v>14</v>
      </c>
      <c r="I87" s="10" t="s">
        <v>15</v>
      </c>
      <c r="J87" s="10" t="s">
        <v>16</v>
      </c>
      <c r="K87" s="10" t="s">
        <v>17</v>
      </c>
      <c r="L87" s="10" t="s">
        <v>18</v>
      </c>
      <c r="M87" s="10" t="s">
        <v>19</v>
      </c>
      <c r="N87" s="10" t="s">
        <v>20</v>
      </c>
    </row>
    <row r="88" ht="28.5" customHeight="1">
      <c r="A88" s="20"/>
      <c r="B88" s="20"/>
      <c r="C88" s="20"/>
      <c r="D88" s="20"/>
      <c r="E88" s="20"/>
      <c r="F88" s="20"/>
      <c r="G88" s="20"/>
      <c r="H88" s="20"/>
      <c r="I88" s="20"/>
      <c r="J88" s="20"/>
      <c r="K88" s="20"/>
      <c r="L88" s="20"/>
      <c r="M88" s="20"/>
      <c r="N88" s="20"/>
    </row>
    <row r="89" ht="15.75" customHeight="1">
      <c r="A89" s="21" t="s">
        <v>21</v>
      </c>
      <c r="B89" s="21" t="s">
        <v>22</v>
      </c>
      <c r="C89" s="21" t="s">
        <v>23</v>
      </c>
      <c r="D89" s="21" t="s">
        <v>24</v>
      </c>
      <c r="E89" s="21" t="s">
        <v>25</v>
      </c>
      <c r="F89" s="21" t="s">
        <v>26</v>
      </c>
      <c r="G89" s="21" t="s">
        <v>27</v>
      </c>
      <c r="H89" s="21" t="s">
        <v>28</v>
      </c>
      <c r="I89" s="21" t="s">
        <v>29</v>
      </c>
      <c r="J89" s="21" t="s">
        <v>30</v>
      </c>
      <c r="K89" s="21" t="s">
        <v>31</v>
      </c>
      <c r="L89" s="21" t="s">
        <v>32</v>
      </c>
      <c r="M89" s="21" t="s">
        <v>33</v>
      </c>
      <c r="N89" s="21" t="s">
        <v>34</v>
      </c>
    </row>
    <row r="90" ht="15.75" customHeight="1">
      <c r="A90" s="62" t="s">
        <v>212</v>
      </c>
      <c r="B90" s="63" t="s">
        <v>209</v>
      </c>
      <c r="C90" s="52" t="s">
        <v>210</v>
      </c>
      <c r="D90" s="25" t="s">
        <v>39</v>
      </c>
      <c r="E90" s="26" t="s">
        <v>40</v>
      </c>
      <c r="F90" s="51" t="s">
        <v>211</v>
      </c>
      <c r="G90" s="26" t="s">
        <v>150</v>
      </c>
      <c r="H90" s="70"/>
      <c r="I90" s="71">
        <v>300000.0</v>
      </c>
      <c r="J90" s="84"/>
      <c r="K90" s="71">
        <v>300000.0</v>
      </c>
      <c r="L90" s="65"/>
      <c r="M90" s="65"/>
      <c r="N90" s="65"/>
    </row>
    <row r="91" ht="15.75" customHeight="1">
      <c r="A91" s="62" t="s">
        <v>216</v>
      </c>
      <c r="B91" s="63" t="s">
        <v>213</v>
      </c>
      <c r="C91" s="52" t="s">
        <v>214</v>
      </c>
      <c r="D91" s="25" t="s">
        <v>39</v>
      </c>
      <c r="E91" s="26" t="s">
        <v>40</v>
      </c>
      <c r="F91" s="51" t="s">
        <v>215</v>
      </c>
      <c r="G91" s="26" t="s">
        <v>150</v>
      </c>
      <c r="H91" s="70"/>
      <c r="I91" s="71">
        <v>250000.0</v>
      </c>
      <c r="J91" s="84"/>
      <c r="K91" s="71">
        <v>250000.0</v>
      </c>
      <c r="L91" s="65"/>
      <c r="M91" s="65"/>
      <c r="N91" s="65"/>
    </row>
    <row r="92" ht="15.75" customHeight="1">
      <c r="A92" s="62" t="s">
        <v>220</v>
      </c>
      <c r="B92" s="63" t="s">
        <v>225</v>
      </c>
      <c r="C92" s="52" t="s">
        <v>226</v>
      </c>
      <c r="D92" s="25" t="s">
        <v>39</v>
      </c>
      <c r="E92" s="26" t="s">
        <v>40</v>
      </c>
      <c r="F92" s="51" t="s">
        <v>227</v>
      </c>
      <c r="G92" s="26" t="s">
        <v>150</v>
      </c>
      <c r="H92" s="70"/>
      <c r="I92" s="71">
        <v>100000.0</v>
      </c>
      <c r="J92" s="84"/>
      <c r="K92" s="71">
        <v>100000.0</v>
      </c>
      <c r="L92" s="65"/>
      <c r="M92" s="65"/>
      <c r="N92" s="65"/>
    </row>
    <row r="93" ht="15.75" customHeight="1">
      <c r="A93" s="62" t="s">
        <v>224</v>
      </c>
      <c r="B93" s="24" t="s">
        <v>229</v>
      </c>
      <c r="C93" s="52" t="s">
        <v>226</v>
      </c>
      <c r="D93" s="25" t="s">
        <v>39</v>
      </c>
      <c r="E93" s="26" t="s">
        <v>40</v>
      </c>
      <c r="F93" s="24" t="s">
        <v>229</v>
      </c>
      <c r="G93" s="26" t="s">
        <v>150</v>
      </c>
      <c r="H93" s="70"/>
      <c r="I93" s="71">
        <v>150000.0</v>
      </c>
      <c r="J93" s="84"/>
      <c r="K93" s="71">
        <f t="shared" ref="K93:K94" si="6">I93</f>
        <v>150000</v>
      </c>
      <c r="L93" s="65"/>
      <c r="M93" s="65"/>
      <c r="N93" s="65"/>
    </row>
    <row r="94" ht="15.75" customHeight="1">
      <c r="A94" s="62" t="s">
        <v>228</v>
      </c>
      <c r="B94" s="63" t="s">
        <v>231</v>
      </c>
      <c r="C94" s="52" t="s">
        <v>226</v>
      </c>
      <c r="D94" s="25" t="s">
        <v>39</v>
      </c>
      <c r="E94" s="26" t="s">
        <v>40</v>
      </c>
      <c r="F94" s="63" t="s">
        <v>232</v>
      </c>
      <c r="G94" s="52" t="s">
        <v>150</v>
      </c>
      <c r="H94" s="70"/>
      <c r="I94" s="71">
        <v>100000.0</v>
      </c>
      <c r="J94" s="84"/>
      <c r="K94" s="71">
        <f t="shared" si="6"/>
        <v>100000</v>
      </c>
      <c r="L94" s="65"/>
      <c r="M94" s="65"/>
      <c r="N94" s="65"/>
    </row>
    <row r="95" ht="15.75" customHeight="1">
      <c r="A95" s="62" t="s">
        <v>230</v>
      </c>
      <c r="B95" s="63" t="s">
        <v>237</v>
      </c>
      <c r="C95" s="52" t="s">
        <v>226</v>
      </c>
      <c r="D95" s="25" t="s">
        <v>39</v>
      </c>
      <c r="E95" s="26" t="s">
        <v>40</v>
      </c>
      <c r="F95" s="51" t="s">
        <v>238</v>
      </c>
      <c r="G95" s="26" t="s">
        <v>150</v>
      </c>
      <c r="H95" s="70"/>
      <c r="I95" s="71">
        <v>100000.0</v>
      </c>
      <c r="J95" s="84"/>
      <c r="K95" s="71">
        <v>100000.0</v>
      </c>
      <c r="L95" s="65"/>
      <c r="M95" s="65"/>
      <c r="N95" s="65"/>
    </row>
    <row r="96" ht="15.75" customHeight="1">
      <c r="A96" s="65"/>
      <c r="B96" s="51"/>
      <c r="C96" s="52"/>
      <c r="D96" s="52"/>
      <c r="E96" s="52"/>
      <c r="F96" s="51"/>
      <c r="G96" s="52"/>
      <c r="H96" s="85" t="s">
        <v>241</v>
      </c>
      <c r="I96" s="16"/>
      <c r="J96" s="14"/>
      <c r="K96" s="86">
        <f>K95+K94+K93+K92+K91+K90+K82+K81+K80+K79+K78+K77+K76+K75+K74+K73+K72+K64+K63+K62+K61</f>
        <v>51251709</v>
      </c>
      <c r="L96" s="65"/>
      <c r="M96" s="65"/>
      <c r="N96" s="65"/>
      <c r="P96" s="172" t="str">
        <f>#REF!+K95+#REF!+K94+K93+K92+K76+K74+K91+K90</f>
        <v>#REF!</v>
      </c>
    </row>
    <row r="97" ht="15.75" customHeight="1">
      <c r="A97" s="22" t="s">
        <v>130</v>
      </c>
      <c r="B97" s="16"/>
      <c r="C97" s="16"/>
      <c r="D97" s="16"/>
      <c r="E97" s="16"/>
      <c r="F97" s="16"/>
      <c r="G97" s="16"/>
      <c r="H97" s="16"/>
      <c r="I97" s="16"/>
      <c r="J97" s="16"/>
      <c r="K97" s="16"/>
      <c r="L97" s="16"/>
      <c r="M97" s="16"/>
      <c r="N97" s="14"/>
      <c r="P97" s="66"/>
    </row>
    <row r="98" ht="15.75" customHeight="1">
      <c r="A98" s="62" t="s">
        <v>233</v>
      </c>
      <c r="B98" s="87" t="s">
        <v>245</v>
      </c>
      <c r="C98" s="88" t="s">
        <v>246</v>
      </c>
      <c r="D98" s="25" t="s">
        <v>39</v>
      </c>
      <c r="E98" s="26" t="s">
        <v>40</v>
      </c>
      <c r="F98" s="87" t="s">
        <v>247</v>
      </c>
      <c r="G98" s="23" t="s">
        <v>248</v>
      </c>
      <c r="H98" s="89"/>
      <c r="I98" s="71">
        <v>1300000.0</v>
      </c>
      <c r="J98" s="89"/>
      <c r="K98" s="71">
        <f>I98</f>
        <v>1300000</v>
      </c>
      <c r="L98" s="89"/>
      <c r="M98" s="89"/>
      <c r="N98" s="89"/>
      <c r="P98" s="66"/>
    </row>
    <row r="99" ht="15.75" customHeight="1">
      <c r="A99" s="62" t="s">
        <v>236</v>
      </c>
      <c r="B99" s="90" t="s">
        <v>250</v>
      </c>
      <c r="C99" s="88" t="s">
        <v>251</v>
      </c>
      <c r="D99" s="25" t="s">
        <v>39</v>
      </c>
      <c r="E99" s="26" t="s">
        <v>40</v>
      </c>
      <c r="F99" s="90" t="s">
        <v>252</v>
      </c>
      <c r="G99" s="23" t="s">
        <v>248</v>
      </c>
      <c r="H99" s="89"/>
      <c r="I99" s="71"/>
      <c r="J99" s="71">
        <v>4500000.0</v>
      </c>
      <c r="K99" s="71">
        <v>4500000.0</v>
      </c>
      <c r="L99" s="89"/>
      <c r="M99" s="89"/>
      <c r="N99" s="89"/>
      <c r="P99" s="172"/>
    </row>
    <row r="100" ht="15.75" customHeight="1">
      <c r="A100" s="62" t="s">
        <v>239</v>
      </c>
      <c r="B100" s="87" t="s">
        <v>254</v>
      </c>
      <c r="C100" s="88" t="s">
        <v>251</v>
      </c>
      <c r="D100" s="25" t="s">
        <v>39</v>
      </c>
      <c r="E100" s="26" t="s">
        <v>40</v>
      </c>
      <c r="F100" s="34" t="s">
        <v>255</v>
      </c>
      <c r="G100" s="23" t="s">
        <v>248</v>
      </c>
      <c r="H100" s="89"/>
      <c r="I100" s="71"/>
      <c r="J100" s="71">
        <v>250000.0</v>
      </c>
      <c r="K100" s="71">
        <v>250000.0</v>
      </c>
      <c r="L100" s="89"/>
      <c r="M100" s="89"/>
      <c r="N100" s="89"/>
      <c r="P100" s="172"/>
    </row>
    <row r="101" ht="15.75" customHeight="1">
      <c r="A101" s="62" t="s">
        <v>244</v>
      </c>
      <c r="B101" s="87" t="s">
        <v>470</v>
      </c>
      <c r="C101" s="88" t="s">
        <v>471</v>
      </c>
      <c r="D101" s="25" t="s">
        <v>39</v>
      </c>
      <c r="E101" s="26" t="s">
        <v>40</v>
      </c>
      <c r="F101" s="34" t="s">
        <v>472</v>
      </c>
      <c r="G101" s="23" t="s">
        <v>248</v>
      </c>
      <c r="H101" s="89"/>
      <c r="I101" s="71"/>
      <c r="J101" s="71">
        <v>1200000.0</v>
      </c>
      <c r="K101" s="71">
        <f>J101</f>
        <v>1200000</v>
      </c>
      <c r="L101" s="89"/>
      <c r="M101" s="89"/>
      <c r="N101" s="89"/>
      <c r="P101" s="172"/>
    </row>
    <row r="102" ht="15.75" customHeight="1">
      <c r="A102" s="46" t="s">
        <v>242</v>
      </c>
      <c r="P102" s="66"/>
    </row>
    <row r="103" ht="15.75" customHeight="1">
      <c r="P103" s="66"/>
    </row>
    <row r="104" ht="15.75" customHeight="1">
      <c r="A104" s="46"/>
    </row>
    <row r="105" ht="26.25" customHeight="1">
      <c r="A105" s="10" t="s">
        <v>4</v>
      </c>
      <c r="B105" s="11" t="s">
        <v>5</v>
      </c>
      <c r="C105" s="49"/>
      <c r="D105" s="13" t="s">
        <v>7</v>
      </c>
      <c r="E105" s="14"/>
      <c r="F105" s="50"/>
      <c r="G105" s="50"/>
      <c r="H105" s="15" t="s">
        <v>10</v>
      </c>
      <c r="I105" s="16"/>
      <c r="J105" s="16"/>
      <c r="K105" s="14"/>
      <c r="L105" s="13" t="s">
        <v>731</v>
      </c>
      <c r="M105" s="16"/>
      <c r="N105" s="14"/>
    </row>
    <row r="106" ht="15.75" customHeight="1">
      <c r="A106" s="18"/>
      <c r="B106" s="18"/>
      <c r="C106" s="12" t="s">
        <v>6</v>
      </c>
      <c r="D106" s="10" t="s">
        <v>12</v>
      </c>
      <c r="E106" s="10" t="s">
        <v>13</v>
      </c>
      <c r="F106" s="10" t="s">
        <v>8</v>
      </c>
      <c r="G106" s="10" t="s">
        <v>9</v>
      </c>
      <c r="H106" s="10" t="s">
        <v>14</v>
      </c>
      <c r="I106" s="10" t="s">
        <v>15</v>
      </c>
      <c r="J106" s="10" t="s">
        <v>16</v>
      </c>
      <c r="K106" s="10" t="s">
        <v>17</v>
      </c>
      <c r="L106" s="10" t="s">
        <v>18</v>
      </c>
      <c r="M106" s="10" t="s">
        <v>19</v>
      </c>
      <c r="N106" s="10" t="s">
        <v>20</v>
      </c>
    </row>
    <row r="107" ht="24.75" customHeight="1">
      <c r="A107" s="20"/>
      <c r="B107" s="20"/>
      <c r="C107" s="20"/>
      <c r="D107" s="20"/>
      <c r="E107" s="20"/>
      <c r="F107" s="20"/>
      <c r="G107" s="20"/>
      <c r="H107" s="20"/>
      <c r="I107" s="20"/>
      <c r="J107" s="20"/>
      <c r="K107" s="20"/>
      <c r="L107" s="20"/>
      <c r="M107" s="20"/>
      <c r="N107" s="20"/>
    </row>
    <row r="108" ht="15.75" customHeight="1">
      <c r="A108" s="21" t="s">
        <v>21</v>
      </c>
      <c r="B108" s="21" t="s">
        <v>22</v>
      </c>
      <c r="C108" s="21" t="s">
        <v>23</v>
      </c>
      <c r="D108" s="21" t="s">
        <v>24</v>
      </c>
      <c r="E108" s="21" t="s">
        <v>25</v>
      </c>
      <c r="F108" s="21" t="s">
        <v>26</v>
      </c>
      <c r="G108" s="21" t="s">
        <v>27</v>
      </c>
      <c r="H108" s="21" t="s">
        <v>28</v>
      </c>
      <c r="I108" s="21" t="s">
        <v>29</v>
      </c>
      <c r="J108" s="21" t="s">
        <v>30</v>
      </c>
      <c r="K108" s="21" t="s">
        <v>31</v>
      </c>
      <c r="L108" s="21" t="s">
        <v>32</v>
      </c>
      <c r="M108" s="21" t="s">
        <v>33</v>
      </c>
      <c r="N108" s="21" t="s">
        <v>34</v>
      </c>
    </row>
    <row r="109" ht="15.75" customHeight="1">
      <c r="A109" s="22" t="s">
        <v>130</v>
      </c>
      <c r="B109" s="16"/>
      <c r="C109" s="16"/>
      <c r="D109" s="16"/>
      <c r="E109" s="16"/>
      <c r="F109" s="16"/>
      <c r="G109" s="16"/>
      <c r="H109" s="16"/>
      <c r="I109" s="16"/>
      <c r="J109" s="16"/>
      <c r="K109" s="16"/>
      <c r="L109" s="16"/>
      <c r="M109" s="16"/>
      <c r="N109" s="14"/>
    </row>
    <row r="110" ht="15.75" customHeight="1">
      <c r="A110" s="152" t="s">
        <v>249</v>
      </c>
      <c r="B110" s="87" t="s">
        <v>474</v>
      </c>
      <c r="C110" s="88" t="s">
        <v>475</v>
      </c>
      <c r="D110" s="25" t="s">
        <v>39</v>
      </c>
      <c r="E110" s="26" t="s">
        <v>40</v>
      </c>
      <c r="F110" s="34" t="s">
        <v>476</v>
      </c>
      <c r="G110" s="23" t="s">
        <v>248</v>
      </c>
      <c r="H110" s="89"/>
      <c r="I110" s="71"/>
      <c r="J110" s="71">
        <v>200000.0</v>
      </c>
      <c r="K110" s="71">
        <f t="shared" ref="K110:K115" si="7">J110</f>
        <v>200000</v>
      </c>
      <c r="L110" s="89"/>
      <c r="M110" s="89"/>
      <c r="N110" s="89"/>
    </row>
    <row r="111" ht="15.75" customHeight="1">
      <c r="A111" s="62" t="s">
        <v>253</v>
      </c>
      <c r="B111" s="87" t="s">
        <v>477</v>
      </c>
      <c r="C111" s="88" t="s">
        <v>475</v>
      </c>
      <c r="D111" s="25" t="s">
        <v>39</v>
      </c>
      <c r="E111" s="26" t="s">
        <v>40</v>
      </c>
      <c r="F111" s="34" t="s">
        <v>478</v>
      </c>
      <c r="G111" s="23" t="s">
        <v>248</v>
      </c>
      <c r="H111" s="89"/>
      <c r="I111" s="71"/>
      <c r="J111" s="71">
        <v>92687.0</v>
      </c>
      <c r="K111" s="71">
        <f t="shared" si="7"/>
        <v>92687</v>
      </c>
      <c r="L111" s="89"/>
      <c r="M111" s="89"/>
      <c r="N111" s="89"/>
    </row>
    <row r="112" ht="15.75" customHeight="1">
      <c r="A112" s="62" t="s">
        <v>257</v>
      </c>
      <c r="B112" s="87" t="s">
        <v>479</v>
      </c>
      <c r="C112" s="88" t="s">
        <v>475</v>
      </c>
      <c r="D112" s="25" t="s">
        <v>39</v>
      </c>
      <c r="E112" s="26" t="s">
        <v>40</v>
      </c>
      <c r="F112" s="34" t="s">
        <v>480</v>
      </c>
      <c r="G112" s="23" t="s">
        <v>248</v>
      </c>
      <c r="H112" s="89"/>
      <c r="I112" s="71"/>
      <c r="J112" s="71">
        <v>100000.0</v>
      </c>
      <c r="K112" s="71">
        <f t="shared" si="7"/>
        <v>100000</v>
      </c>
      <c r="L112" s="89"/>
      <c r="M112" s="89"/>
      <c r="N112" s="89"/>
    </row>
    <row r="113" ht="15.75" customHeight="1">
      <c r="A113" s="62" t="s">
        <v>262</v>
      </c>
      <c r="B113" s="87" t="s">
        <v>481</v>
      </c>
      <c r="C113" s="88" t="s">
        <v>475</v>
      </c>
      <c r="D113" s="25" t="s">
        <v>39</v>
      </c>
      <c r="E113" s="26" t="s">
        <v>40</v>
      </c>
      <c r="F113" s="34" t="s">
        <v>482</v>
      </c>
      <c r="G113" s="23" t="s">
        <v>248</v>
      </c>
      <c r="H113" s="89"/>
      <c r="I113" s="71"/>
      <c r="J113" s="71">
        <v>250000.0</v>
      </c>
      <c r="K113" s="71">
        <f t="shared" si="7"/>
        <v>250000</v>
      </c>
      <c r="L113" s="89"/>
      <c r="M113" s="89"/>
      <c r="N113" s="89"/>
    </row>
    <row r="114" ht="15.75" customHeight="1">
      <c r="A114" s="62" t="s">
        <v>270</v>
      </c>
      <c r="B114" s="87" t="s">
        <v>483</v>
      </c>
      <c r="C114" s="88" t="s">
        <v>475</v>
      </c>
      <c r="D114" s="25" t="s">
        <v>39</v>
      </c>
      <c r="E114" s="26" t="s">
        <v>40</v>
      </c>
      <c r="F114" s="34" t="s">
        <v>484</v>
      </c>
      <c r="G114" s="23" t="s">
        <v>248</v>
      </c>
      <c r="H114" s="89"/>
      <c r="I114" s="71"/>
      <c r="J114" s="71">
        <v>200000.0</v>
      </c>
      <c r="K114" s="71">
        <f t="shared" si="7"/>
        <v>200000</v>
      </c>
      <c r="L114" s="89"/>
      <c r="M114" s="89"/>
      <c r="N114" s="89"/>
    </row>
    <row r="115" ht="15.75" customHeight="1">
      <c r="A115" s="62" t="s">
        <v>274</v>
      </c>
      <c r="B115" s="87" t="s">
        <v>485</v>
      </c>
      <c r="C115" s="88" t="s">
        <v>475</v>
      </c>
      <c r="D115" s="25" t="s">
        <v>39</v>
      </c>
      <c r="E115" s="26" t="s">
        <v>40</v>
      </c>
      <c r="F115" s="34" t="s">
        <v>486</v>
      </c>
      <c r="G115" s="23" t="s">
        <v>248</v>
      </c>
      <c r="H115" s="89"/>
      <c r="I115" s="71"/>
      <c r="J115" s="71">
        <v>50000.0</v>
      </c>
      <c r="K115" s="71">
        <f t="shared" si="7"/>
        <v>50000</v>
      </c>
      <c r="L115" s="89"/>
      <c r="M115" s="89"/>
      <c r="N115" s="89"/>
    </row>
    <row r="116" ht="15.75" customHeight="1">
      <c r="A116" s="39"/>
      <c r="B116" s="51"/>
      <c r="C116" s="52"/>
      <c r="D116" s="52"/>
      <c r="E116" s="52"/>
      <c r="F116" s="51"/>
      <c r="G116" s="52"/>
      <c r="H116" s="85" t="s">
        <v>256</v>
      </c>
      <c r="I116" s="16"/>
      <c r="J116" s="14"/>
      <c r="K116" s="86">
        <f>K115+K114+K113+K112+K111+K110+K101+K100+K99+K98</f>
        <v>8142687</v>
      </c>
      <c r="L116" s="65"/>
      <c r="M116" s="65"/>
      <c r="N116" s="65"/>
      <c r="P116" s="172">
        <v>8142687.0</v>
      </c>
    </row>
    <row r="117" ht="15.75" customHeight="1">
      <c r="A117" s="62" t="s">
        <v>280</v>
      </c>
      <c r="B117" s="63" t="s">
        <v>258</v>
      </c>
      <c r="C117" s="52" t="s">
        <v>259</v>
      </c>
      <c r="D117" s="25" t="s">
        <v>39</v>
      </c>
      <c r="E117" s="26" t="s">
        <v>40</v>
      </c>
      <c r="F117" s="51" t="s">
        <v>260</v>
      </c>
      <c r="G117" s="26" t="s">
        <v>261</v>
      </c>
      <c r="H117" s="91"/>
      <c r="I117" s="80">
        <v>4071343.0</v>
      </c>
      <c r="J117" s="91"/>
      <c r="K117" s="80">
        <f t="shared" ref="K117:K118" si="8">I117</f>
        <v>4071343</v>
      </c>
      <c r="L117" s="65"/>
      <c r="M117" s="65"/>
      <c r="N117" s="65"/>
    </row>
    <row r="118" ht="15.75" customHeight="1">
      <c r="A118" s="62" t="s">
        <v>284</v>
      </c>
      <c r="B118" s="63" t="s">
        <v>263</v>
      </c>
      <c r="C118" s="52" t="s">
        <v>264</v>
      </c>
      <c r="D118" s="92" t="s">
        <v>39</v>
      </c>
      <c r="E118" s="93" t="s">
        <v>40</v>
      </c>
      <c r="F118" s="51" t="s">
        <v>265</v>
      </c>
      <c r="G118" s="26" t="s">
        <v>266</v>
      </c>
      <c r="H118" s="70"/>
      <c r="I118" s="80">
        <v>4071344.0</v>
      </c>
      <c r="J118" s="80"/>
      <c r="K118" s="80">
        <f t="shared" si="8"/>
        <v>4071344</v>
      </c>
      <c r="L118" s="94"/>
      <c r="M118" s="94"/>
      <c r="N118" s="65"/>
    </row>
    <row r="119" ht="15.75" customHeight="1">
      <c r="A119" s="65"/>
      <c r="B119" s="51"/>
      <c r="C119" s="52"/>
      <c r="D119" s="52"/>
      <c r="E119" s="52"/>
      <c r="F119" s="51"/>
      <c r="G119" s="52"/>
      <c r="H119" s="85" t="s">
        <v>267</v>
      </c>
      <c r="I119" s="16"/>
      <c r="J119" s="14"/>
      <c r="K119" s="86">
        <f>K117+K118</f>
        <v>8142687</v>
      </c>
      <c r="L119" s="65"/>
      <c r="M119" s="65"/>
      <c r="N119" s="65"/>
      <c r="P119" s="172">
        <f>K117+K118</f>
        <v>8142687</v>
      </c>
    </row>
    <row r="120" ht="15.75" customHeight="1">
      <c r="A120" s="62" t="s">
        <v>289</v>
      </c>
      <c r="B120" s="95" t="s">
        <v>271</v>
      </c>
      <c r="C120" s="96" t="s">
        <v>272</v>
      </c>
      <c r="D120" s="97"/>
      <c r="E120" s="98"/>
      <c r="F120" s="99"/>
      <c r="G120" s="100"/>
      <c r="H120" s="100"/>
      <c r="I120" s="71">
        <v>1.53755127E7</v>
      </c>
      <c r="J120" s="100"/>
      <c r="K120" s="71">
        <v>1.53755127E7</v>
      </c>
      <c r="L120" s="50"/>
      <c r="M120" s="50"/>
      <c r="N120" s="100"/>
      <c r="P120" s="66"/>
    </row>
    <row r="121" ht="15.75" customHeight="1">
      <c r="A121" s="23"/>
      <c r="B121" s="95" t="s">
        <v>273</v>
      </c>
      <c r="C121" s="64"/>
      <c r="D121" s="101"/>
      <c r="E121" s="102"/>
      <c r="F121" s="103"/>
      <c r="G121" s="65"/>
      <c r="H121" s="65"/>
      <c r="I121" s="65"/>
      <c r="J121" s="65"/>
      <c r="K121" s="65"/>
      <c r="L121" s="65"/>
      <c r="M121" s="65"/>
      <c r="N121" s="65"/>
      <c r="P121" s="66"/>
    </row>
    <row r="122" ht="15.75" customHeight="1">
      <c r="A122" s="62" t="s">
        <v>293</v>
      </c>
      <c r="B122" s="63" t="s">
        <v>275</v>
      </c>
      <c r="C122" s="96" t="s">
        <v>276</v>
      </c>
      <c r="D122" s="25" t="s">
        <v>39</v>
      </c>
      <c r="E122" s="26" t="s">
        <v>40</v>
      </c>
      <c r="F122" s="104" t="s">
        <v>277</v>
      </c>
      <c r="G122" s="105" t="s">
        <v>278</v>
      </c>
      <c r="H122" s="70"/>
      <c r="I122" s="71">
        <v>100000.0</v>
      </c>
      <c r="J122" s="84"/>
      <c r="K122" s="71">
        <v>100000.0</v>
      </c>
      <c r="L122" s="71">
        <v>100000.0</v>
      </c>
      <c r="M122" s="80"/>
      <c r="N122" s="106" t="s">
        <v>279</v>
      </c>
      <c r="P122" s="66"/>
    </row>
    <row r="123" ht="15.75" customHeight="1">
      <c r="P123" s="172">
        <f>K132+K131+K130+K122+K120</f>
        <v>18695512.7</v>
      </c>
    </row>
    <row r="124" ht="15.75" customHeight="1">
      <c r="A124" s="46" t="s">
        <v>268</v>
      </c>
    </row>
    <row r="125" ht="15.75" customHeight="1">
      <c r="A125" s="46"/>
      <c r="B125" s="46"/>
      <c r="C125" s="46"/>
      <c r="D125" s="46"/>
      <c r="E125" s="46"/>
      <c r="F125" s="46"/>
      <c r="G125" s="46"/>
      <c r="H125" s="46"/>
      <c r="I125" s="46"/>
      <c r="J125" s="46"/>
      <c r="K125" s="46"/>
      <c r="L125" s="46"/>
      <c r="M125" s="46"/>
      <c r="N125" s="46"/>
    </row>
    <row r="126" ht="27.75" customHeight="1">
      <c r="A126" s="10" t="s">
        <v>4</v>
      </c>
      <c r="B126" s="11" t="s">
        <v>5</v>
      </c>
      <c r="C126" s="49"/>
      <c r="D126" s="13" t="s">
        <v>7</v>
      </c>
      <c r="E126" s="14"/>
      <c r="F126" s="50"/>
      <c r="G126" s="50"/>
      <c r="H126" s="15" t="s">
        <v>10</v>
      </c>
      <c r="I126" s="16"/>
      <c r="J126" s="16"/>
      <c r="K126" s="14"/>
      <c r="L126" s="13" t="s">
        <v>732</v>
      </c>
      <c r="M126" s="16"/>
      <c r="N126" s="14"/>
    </row>
    <row r="127" ht="15.75" customHeight="1">
      <c r="A127" s="18"/>
      <c r="B127" s="18"/>
      <c r="C127" s="12" t="s">
        <v>6</v>
      </c>
      <c r="D127" s="10" t="s">
        <v>12</v>
      </c>
      <c r="E127" s="10" t="s">
        <v>13</v>
      </c>
      <c r="F127" s="10" t="s">
        <v>8</v>
      </c>
      <c r="G127" s="10" t="s">
        <v>9</v>
      </c>
      <c r="H127" s="10" t="s">
        <v>14</v>
      </c>
      <c r="I127" s="19" t="s">
        <v>15</v>
      </c>
      <c r="J127" s="10" t="s">
        <v>16</v>
      </c>
      <c r="K127" s="10" t="s">
        <v>17</v>
      </c>
      <c r="L127" s="10" t="s">
        <v>18</v>
      </c>
      <c r="M127" s="10" t="s">
        <v>19</v>
      </c>
      <c r="N127" s="10" t="s">
        <v>20</v>
      </c>
    </row>
    <row r="128" ht="23.25" customHeight="1">
      <c r="A128" s="20"/>
      <c r="B128" s="20"/>
      <c r="C128" s="20"/>
      <c r="D128" s="20"/>
      <c r="E128" s="20"/>
      <c r="F128" s="20"/>
      <c r="G128" s="20"/>
      <c r="H128" s="20"/>
      <c r="I128" s="20"/>
      <c r="J128" s="20"/>
      <c r="K128" s="20"/>
      <c r="L128" s="20"/>
      <c r="M128" s="20"/>
      <c r="N128" s="20"/>
    </row>
    <row r="129" ht="15.75" customHeight="1">
      <c r="A129" s="21" t="s">
        <v>21</v>
      </c>
      <c r="B129" s="21" t="s">
        <v>22</v>
      </c>
      <c r="C129" s="21" t="s">
        <v>23</v>
      </c>
      <c r="D129" s="21" t="s">
        <v>24</v>
      </c>
      <c r="E129" s="21" t="s">
        <v>25</v>
      </c>
      <c r="F129" s="21" t="s">
        <v>26</v>
      </c>
      <c r="G129" s="21" t="s">
        <v>27</v>
      </c>
      <c r="H129" s="21" t="s">
        <v>28</v>
      </c>
      <c r="I129" s="21" t="s">
        <v>29</v>
      </c>
      <c r="J129" s="21" t="s">
        <v>30</v>
      </c>
      <c r="K129" s="21" t="s">
        <v>31</v>
      </c>
      <c r="L129" s="21" t="s">
        <v>32</v>
      </c>
      <c r="M129" s="21" t="s">
        <v>33</v>
      </c>
      <c r="N129" s="21" t="s">
        <v>34</v>
      </c>
    </row>
    <row r="130" ht="15.75" customHeight="1">
      <c r="A130" s="62" t="s">
        <v>296</v>
      </c>
      <c r="B130" s="63" t="s">
        <v>281</v>
      </c>
      <c r="C130" s="96" t="s">
        <v>123</v>
      </c>
      <c r="D130" s="25" t="s">
        <v>39</v>
      </c>
      <c r="E130" s="26" t="s">
        <v>40</v>
      </c>
      <c r="F130" s="82" t="s">
        <v>282</v>
      </c>
      <c r="G130" s="105" t="s">
        <v>278</v>
      </c>
      <c r="H130" s="70"/>
      <c r="I130" s="71">
        <v>120000.0</v>
      </c>
      <c r="J130" s="84"/>
      <c r="K130" s="71">
        <v>120000.0</v>
      </c>
      <c r="L130" s="71"/>
      <c r="M130" s="37"/>
      <c r="N130" s="106" t="s">
        <v>283</v>
      </c>
    </row>
    <row r="131" ht="15.75" customHeight="1">
      <c r="A131" s="62" t="s">
        <v>301</v>
      </c>
      <c r="B131" s="63" t="s">
        <v>285</v>
      </c>
      <c r="C131" s="96" t="s">
        <v>286</v>
      </c>
      <c r="D131" s="25" t="s">
        <v>39</v>
      </c>
      <c r="E131" s="26" t="s">
        <v>40</v>
      </c>
      <c r="F131" s="104" t="s">
        <v>287</v>
      </c>
      <c r="G131" s="105" t="s">
        <v>278</v>
      </c>
      <c r="H131" s="70"/>
      <c r="I131" s="71">
        <v>100000.0</v>
      </c>
      <c r="J131" s="84"/>
      <c r="K131" s="71">
        <v>100000.0</v>
      </c>
      <c r="L131" s="80">
        <v>100000.0</v>
      </c>
      <c r="M131" s="37"/>
      <c r="N131" s="106" t="s">
        <v>288</v>
      </c>
    </row>
    <row r="132" ht="15.75" customHeight="1">
      <c r="A132" s="62" t="s">
        <v>306</v>
      </c>
      <c r="B132" s="63" t="s">
        <v>290</v>
      </c>
      <c r="C132" s="96" t="s">
        <v>123</v>
      </c>
      <c r="D132" s="25" t="s">
        <v>39</v>
      </c>
      <c r="E132" s="26" t="s">
        <v>40</v>
      </c>
      <c r="F132" s="104" t="s">
        <v>291</v>
      </c>
      <c r="G132" s="107" t="s">
        <v>278</v>
      </c>
      <c r="H132" s="70"/>
      <c r="I132" s="31"/>
      <c r="J132" s="80">
        <v>3000000.0</v>
      </c>
      <c r="K132" s="31">
        <v>3000000.0</v>
      </c>
      <c r="L132" s="80">
        <v>3000000.0</v>
      </c>
      <c r="M132" s="37"/>
      <c r="N132" s="106" t="s">
        <v>292</v>
      </c>
    </row>
    <row r="133" ht="15.75" customHeight="1">
      <c r="A133" s="62" t="s">
        <v>309</v>
      </c>
      <c r="B133" s="63" t="s">
        <v>294</v>
      </c>
      <c r="C133" s="96" t="s">
        <v>123</v>
      </c>
      <c r="D133" s="25" t="s">
        <v>39</v>
      </c>
      <c r="E133" s="26" t="s">
        <v>40</v>
      </c>
      <c r="F133" s="63" t="s">
        <v>294</v>
      </c>
      <c r="G133" s="107" t="s">
        <v>278</v>
      </c>
      <c r="H133" s="70"/>
      <c r="I133" s="31">
        <v>4500000.0</v>
      </c>
      <c r="J133" s="84"/>
      <c r="K133" s="31">
        <v>4500000.0</v>
      </c>
      <c r="L133" s="37"/>
      <c r="M133" s="37"/>
      <c r="N133" s="106" t="s">
        <v>295</v>
      </c>
    </row>
    <row r="134" ht="15.75" customHeight="1">
      <c r="A134" s="62" t="s">
        <v>313</v>
      </c>
      <c r="B134" s="87" t="s">
        <v>297</v>
      </c>
      <c r="C134" s="96" t="s">
        <v>298</v>
      </c>
      <c r="D134" s="25" t="s">
        <v>39</v>
      </c>
      <c r="E134" s="26" t="s">
        <v>40</v>
      </c>
      <c r="F134" s="108" t="s">
        <v>299</v>
      </c>
      <c r="G134" s="107" t="s">
        <v>278</v>
      </c>
      <c r="H134" s="109"/>
      <c r="I134" s="31">
        <v>4500000.0</v>
      </c>
      <c r="J134" s="109"/>
      <c r="K134" s="37">
        <v>4500000.0</v>
      </c>
      <c r="L134" s="37"/>
      <c r="M134" s="109"/>
      <c r="N134" s="110" t="s">
        <v>300</v>
      </c>
    </row>
    <row r="135" ht="15.75" customHeight="1">
      <c r="A135" s="62" t="s">
        <v>318</v>
      </c>
      <c r="B135" s="87" t="s">
        <v>302</v>
      </c>
      <c r="C135" s="107" t="s">
        <v>303</v>
      </c>
      <c r="D135" s="52" t="s">
        <v>39</v>
      </c>
      <c r="E135" s="52" t="s">
        <v>40</v>
      </c>
      <c r="F135" s="34" t="s">
        <v>304</v>
      </c>
      <c r="G135" s="107" t="s">
        <v>278</v>
      </c>
      <c r="H135" s="109"/>
      <c r="I135" s="37"/>
      <c r="J135" s="31">
        <v>5000000.0</v>
      </c>
      <c r="K135" s="37">
        <v>5000000.0</v>
      </c>
      <c r="L135" s="37"/>
      <c r="M135" s="109"/>
      <c r="N135" s="110" t="s">
        <v>305</v>
      </c>
    </row>
    <row r="136" ht="15.75" customHeight="1">
      <c r="A136" s="62" t="s">
        <v>325</v>
      </c>
      <c r="B136" s="111" t="s">
        <v>307</v>
      </c>
      <c r="C136" s="96" t="s">
        <v>298</v>
      </c>
      <c r="D136" s="52" t="s">
        <v>39</v>
      </c>
      <c r="E136" s="52" t="s">
        <v>40</v>
      </c>
      <c r="F136" s="34" t="s">
        <v>308</v>
      </c>
      <c r="G136" s="107" t="s">
        <v>278</v>
      </c>
      <c r="H136" s="109"/>
      <c r="I136" s="37"/>
      <c r="J136" s="71">
        <v>2700000.0</v>
      </c>
      <c r="K136" s="112">
        <v>2700000.0</v>
      </c>
      <c r="L136" s="113"/>
      <c r="M136" s="109"/>
      <c r="N136" s="114"/>
    </row>
    <row r="137" ht="58.5" customHeight="1">
      <c r="A137" s="62" t="s">
        <v>329</v>
      </c>
      <c r="B137" s="115" t="s">
        <v>310</v>
      </c>
      <c r="C137" s="96" t="s">
        <v>272</v>
      </c>
      <c r="D137" s="52" t="s">
        <v>39</v>
      </c>
      <c r="E137" s="52" t="s">
        <v>40</v>
      </c>
      <c r="F137" s="34" t="s">
        <v>311</v>
      </c>
      <c r="G137" s="107" t="s">
        <v>278</v>
      </c>
      <c r="H137" s="109"/>
      <c r="I137" s="37"/>
      <c r="J137" s="31">
        <v>4201982.0</v>
      </c>
      <c r="K137" s="37">
        <v>4201982.0</v>
      </c>
      <c r="L137" s="113"/>
      <c r="M137" s="109"/>
      <c r="N137" s="114"/>
    </row>
    <row r="138" ht="16.5" customHeight="1">
      <c r="A138" s="116"/>
      <c r="B138" s="95" t="s">
        <v>312</v>
      </c>
      <c r="C138" s="96"/>
      <c r="D138" s="25"/>
      <c r="E138" s="26"/>
      <c r="F138" s="34"/>
      <c r="G138" s="107"/>
      <c r="H138" s="109"/>
      <c r="I138" s="113"/>
      <c r="J138" s="109"/>
      <c r="K138" s="113"/>
      <c r="L138" s="113"/>
      <c r="M138" s="109"/>
      <c r="N138" s="116"/>
    </row>
    <row r="139" ht="76.5" customHeight="1">
      <c r="A139" s="62" t="s">
        <v>336</v>
      </c>
      <c r="B139" s="63" t="s">
        <v>314</v>
      </c>
      <c r="C139" s="117" t="s">
        <v>123</v>
      </c>
      <c r="D139" s="25" t="s">
        <v>315</v>
      </c>
      <c r="E139" s="26" t="s">
        <v>40</v>
      </c>
      <c r="F139" s="108" t="s">
        <v>316</v>
      </c>
      <c r="G139" s="107" t="s">
        <v>278</v>
      </c>
      <c r="H139" s="70"/>
      <c r="I139" s="31">
        <v>500000.0</v>
      </c>
      <c r="J139" s="84"/>
      <c r="K139" s="31">
        <v>500000.0</v>
      </c>
      <c r="L139" s="37">
        <v>500000.0</v>
      </c>
      <c r="M139" s="37"/>
      <c r="N139" s="106" t="s">
        <v>317</v>
      </c>
    </row>
    <row r="140" ht="15.75" customHeight="1">
      <c r="P140" s="172">
        <f>K150+K149+K148+K139+K137+K136+K135+K134+K133</f>
        <v>23901982</v>
      </c>
    </row>
    <row r="141" ht="15.75" customHeight="1">
      <c r="A141" s="46" t="s">
        <v>323</v>
      </c>
    </row>
    <row r="142" ht="15.75" customHeight="1"/>
    <row r="143" ht="15.75" customHeight="1">
      <c r="A143" s="10" t="s">
        <v>4</v>
      </c>
      <c r="B143" s="11" t="s">
        <v>5</v>
      </c>
      <c r="C143" s="49"/>
      <c r="D143" s="13" t="s">
        <v>7</v>
      </c>
      <c r="E143" s="14"/>
      <c r="F143" s="50"/>
      <c r="G143" s="50"/>
      <c r="H143" s="15" t="s">
        <v>10</v>
      </c>
      <c r="I143" s="16"/>
      <c r="J143" s="16"/>
      <c r="K143" s="14"/>
      <c r="L143" s="17" t="s">
        <v>733</v>
      </c>
      <c r="M143" s="16"/>
      <c r="N143" s="14"/>
    </row>
    <row r="144" ht="15.75" customHeight="1">
      <c r="A144" s="18"/>
      <c r="B144" s="18"/>
      <c r="C144" s="12" t="s">
        <v>6</v>
      </c>
      <c r="D144" s="10" t="s">
        <v>12</v>
      </c>
      <c r="E144" s="10" t="s">
        <v>13</v>
      </c>
      <c r="F144" s="10" t="s">
        <v>8</v>
      </c>
      <c r="G144" s="10" t="s">
        <v>9</v>
      </c>
      <c r="H144" s="10" t="s">
        <v>14</v>
      </c>
      <c r="I144" s="10" t="s">
        <v>15</v>
      </c>
      <c r="J144" s="10" t="s">
        <v>16</v>
      </c>
      <c r="K144" s="10" t="s">
        <v>17</v>
      </c>
      <c r="L144" s="10" t="s">
        <v>18</v>
      </c>
      <c r="M144" s="10" t="s">
        <v>19</v>
      </c>
      <c r="N144" s="10" t="s">
        <v>20</v>
      </c>
    </row>
    <row r="145" ht="27.75" customHeight="1">
      <c r="A145" s="20"/>
      <c r="B145" s="20"/>
      <c r="C145" s="20"/>
      <c r="D145" s="20"/>
      <c r="E145" s="20"/>
      <c r="F145" s="20"/>
      <c r="G145" s="20"/>
      <c r="H145" s="20"/>
      <c r="I145" s="20"/>
      <c r="J145" s="20"/>
      <c r="K145" s="20"/>
      <c r="L145" s="20"/>
      <c r="M145" s="20"/>
      <c r="N145" s="20"/>
    </row>
    <row r="146" ht="15.75" customHeight="1">
      <c r="A146" s="21" t="s">
        <v>21</v>
      </c>
      <c r="B146" s="21" t="s">
        <v>22</v>
      </c>
      <c r="C146" s="21" t="s">
        <v>23</v>
      </c>
      <c r="D146" s="21" t="s">
        <v>24</v>
      </c>
      <c r="E146" s="21" t="s">
        <v>25</v>
      </c>
      <c r="F146" s="21" t="s">
        <v>26</v>
      </c>
      <c r="G146" s="21" t="s">
        <v>27</v>
      </c>
      <c r="H146" s="21" t="s">
        <v>28</v>
      </c>
      <c r="I146" s="21" t="s">
        <v>29</v>
      </c>
      <c r="J146" s="21" t="s">
        <v>30</v>
      </c>
      <c r="K146" s="21" t="s">
        <v>31</v>
      </c>
      <c r="L146" s="21" t="s">
        <v>32</v>
      </c>
      <c r="M146" s="21" t="s">
        <v>33</v>
      </c>
      <c r="N146" s="21" t="s">
        <v>34</v>
      </c>
    </row>
    <row r="147" ht="15.75" customHeight="1">
      <c r="A147" s="116"/>
      <c r="B147" s="95" t="s">
        <v>312</v>
      </c>
      <c r="C147" s="96"/>
      <c r="D147" s="25"/>
      <c r="E147" s="26"/>
      <c r="F147" s="34"/>
      <c r="G147" s="107"/>
      <c r="H147" s="109"/>
      <c r="I147" s="113"/>
      <c r="J147" s="109"/>
      <c r="K147" s="113"/>
      <c r="L147" s="113"/>
      <c r="M147" s="109"/>
      <c r="N147" s="116"/>
    </row>
    <row r="148" ht="15.75" customHeight="1">
      <c r="A148" s="62" t="s">
        <v>339</v>
      </c>
      <c r="B148" s="75" t="s">
        <v>319</v>
      </c>
      <c r="C148" s="117" t="s">
        <v>320</v>
      </c>
      <c r="D148" s="25" t="s">
        <v>315</v>
      </c>
      <c r="E148" s="26" t="s">
        <v>40</v>
      </c>
      <c r="F148" s="82" t="s">
        <v>321</v>
      </c>
      <c r="G148" s="107" t="s">
        <v>278</v>
      </c>
      <c r="H148" s="70"/>
      <c r="I148" s="31"/>
      <c r="J148" s="31">
        <v>1500000.0</v>
      </c>
      <c r="K148" s="31">
        <v>1500000.0</v>
      </c>
      <c r="L148" s="37"/>
      <c r="M148" s="37"/>
      <c r="N148" s="106" t="s">
        <v>322</v>
      </c>
    </row>
    <row r="149" ht="15.75" customHeight="1">
      <c r="A149" s="62" t="s">
        <v>343</v>
      </c>
      <c r="B149" s="83" t="s">
        <v>326</v>
      </c>
      <c r="C149" s="52" t="s">
        <v>123</v>
      </c>
      <c r="D149" s="52" t="s">
        <v>315</v>
      </c>
      <c r="E149" s="52" t="s">
        <v>40</v>
      </c>
      <c r="F149" s="82" t="s">
        <v>327</v>
      </c>
      <c r="G149" s="107" t="s">
        <v>278</v>
      </c>
      <c r="H149" s="70"/>
      <c r="I149" s="31">
        <v>500000.0</v>
      </c>
      <c r="J149" s="84"/>
      <c r="K149" s="31">
        <v>500000.0</v>
      </c>
      <c r="L149" s="31">
        <v>500000.0</v>
      </c>
      <c r="M149" s="37"/>
      <c r="N149" s="106" t="s">
        <v>328</v>
      </c>
    </row>
    <row r="150" ht="15.75" customHeight="1">
      <c r="A150" s="62" t="s">
        <v>345</v>
      </c>
      <c r="B150" s="118" t="s">
        <v>330</v>
      </c>
      <c r="C150" s="117" t="s">
        <v>123</v>
      </c>
      <c r="D150" s="40" t="s">
        <v>315</v>
      </c>
      <c r="E150" s="41" t="s">
        <v>40</v>
      </c>
      <c r="F150" s="69" t="s">
        <v>331</v>
      </c>
      <c r="G150" s="96" t="s">
        <v>278</v>
      </c>
      <c r="H150" s="119"/>
      <c r="I150" s="43">
        <v>500000.0</v>
      </c>
      <c r="J150" s="120"/>
      <c r="K150" s="43">
        <v>500000.0</v>
      </c>
      <c r="L150" s="121"/>
      <c r="M150" s="44"/>
      <c r="N150" s="122" t="s">
        <v>332</v>
      </c>
    </row>
    <row r="151" ht="15.75" customHeight="1">
      <c r="A151" s="116"/>
      <c r="B151" s="95" t="s">
        <v>335</v>
      </c>
      <c r="C151" s="96"/>
      <c r="D151" s="25"/>
      <c r="E151" s="26"/>
      <c r="F151" s="83"/>
      <c r="G151" s="105"/>
      <c r="H151" s="70"/>
      <c r="I151" s="84"/>
      <c r="J151" s="84"/>
      <c r="K151" s="31"/>
      <c r="L151" s="37"/>
      <c r="M151" s="37"/>
      <c r="N151" s="133"/>
    </row>
    <row r="152" ht="130.5" customHeight="1">
      <c r="A152" s="62" t="s">
        <v>347</v>
      </c>
      <c r="B152" s="63" t="s">
        <v>337</v>
      </c>
      <c r="C152" s="96" t="s">
        <v>123</v>
      </c>
      <c r="D152" s="25" t="s">
        <v>315</v>
      </c>
      <c r="E152" s="26" t="s">
        <v>40</v>
      </c>
      <c r="F152" s="134" t="s">
        <v>338</v>
      </c>
      <c r="G152" s="107" t="s">
        <v>278</v>
      </c>
      <c r="H152" s="70"/>
      <c r="I152" s="31">
        <v>4000000.0</v>
      </c>
      <c r="J152" s="84"/>
      <c r="K152" s="31">
        <v>4000000.0</v>
      </c>
      <c r="L152" s="37"/>
      <c r="M152" s="37"/>
      <c r="N152" s="133"/>
    </row>
    <row r="153" ht="207.75" customHeight="1">
      <c r="A153" s="62" t="s">
        <v>489</v>
      </c>
      <c r="B153" s="95" t="s">
        <v>340</v>
      </c>
      <c r="C153" s="117" t="s">
        <v>123</v>
      </c>
      <c r="D153" s="25" t="s">
        <v>315</v>
      </c>
      <c r="E153" s="26" t="s">
        <v>40</v>
      </c>
      <c r="F153" s="134" t="s">
        <v>341</v>
      </c>
      <c r="G153" s="107" t="s">
        <v>278</v>
      </c>
      <c r="H153" s="70"/>
      <c r="I153" s="31">
        <v>4000000.0</v>
      </c>
      <c r="J153" s="84"/>
      <c r="K153" s="31">
        <v>4000000.0</v>
      </c>
      <c r="L153" s="37"/>
      <c r="M153" s="37"/>
      <c r="N153" s="133"/>
    </row>
    <row r="154" ht="15.75" customHeight="1">
      <c r="A154" s="46" t="s">
        <v>333</v>
      </c>
    </row>
    <row r="155" ht="15.75" customHeight="1">
      <c r="A155" s="46"/>
      <c r="B155" s="46"/>
      <c r="C155" s="46"/>
      <c r="D155" s="46"/>
      <c r="E155" s="46"/>
      <c r="F155" s="46"/>
      <c r="G155" s="46"/>
      <c r="H155" s="46"/>
      <c r="I155" s="46"/>
      <c r="J155" s="46"/>
      <c r="K155" s="46"/>
      <c r="L155" s="46"/>
      <c r="M155" s="46"/>
      <c r="N155" s="46"/>
    </row>
    <row r="156" ht="26.25" customHeight="1">
      <c r="A156" s="10" t="s">
        <v>4</v>
      </c>
      <c r="B156" s="11" t="s">
        <v>5</v>
      </c>
      <c r="C156" s="49"/>
      <c r="D156" s="13" t="s">
        <v>7</v>
      </c>
      <c r="E156" s="14"/>
      <c r="F156" s="50"/>
      <c r="G156" s="50"/>
      <c r="H156" s="15" t="s">
        <v>10</v>
      </c>
      <c r="I156" s="16"/>
      <c r="J156" s="16"/>
      <c r="K156" s="14"/>
      <c r="L156" s="13" t="s">
        <v>734</v>
      </c>
      <c r="M156" s="16"/>
      <c r="N156" s="14"/>
    </row>
    <row r="157" ht="15.75" customHeight="1">
      <c r="A157" s="18"/>
      <c r="B157" s="18"/>
      <c r="C157" s="12" t="s">
        <v>6</v>
      </c>
      <c r="D157" s="10" t="s">
        <v>12</v>
      </c>
      <c r="E157" s="10" t="s">
        <v>13</v>
      </c>
      <c r="F157" s="10" t="s">
        <v>8</v>
      </c>
      <c r="G157" s="10" t="s">
        <v>9</v>
      </c>
      <c r="H157" s="10" t="s">
        <v>14</v>
      </c>
      <c r="I157" s="10" t="s">
        <v>15</v>
      </c>
      <c r="J157" s="10" t="s">
        <v>16</v>
      </c>
      <c r="K157" s="10" t="s">
        <v>17</v>
      </c>
      <c r="L157" s="10" t="s">
        <v>18</v>
      </c>
      <c r="M157" s="10" t="s">
        <v>19</v>
      </c>
      <c r="N157" s="10" t="s">
        <v>20</v>
      </c>
    </row>
    <row r="158" ht="24.75" customHeight="1">
      <c r="A158" s="20"/>
      <c r="B158" s="20"/>
      <c r="C158" s="20"/>
      <c r="D158" s="20"/>
      <c r="E158" s="20"/>
      <c r="F158" s="20"/>
      <c r="G158" s="20"/>
      <c r="H158" s="20"/>
      <c r="I158" s="20"/>
      <c r="J158" s="20"/>
      <c r="K158" s="20"/>
      <c r="L158" s="20"/>
      <c r="M158" s="20"/>
      <c r="N158" s="20"/>
    </row>
    <row r="159" ht="15.75" customHeight="1">
      <c r="A159" s="21" t="s">
        <v>21</v>
      </c>
      <c r="B159" s="21" t="s">
        <v>22</v>
      </c>
      <c r="C159" s="21" t="s">
        <v>23</v>
      </c>
      <c r="D159" s="21" t="s">
        <v>24</v>
      </c>
      <c r="E159" s="21" t="s">
        <v>25</v>
      </c>
      <c r="F159" s="21" t="s">
        <v>26</v>
      </c>
      <c r="G159" s="21" t="s">
        <v>27</v>
      </c>
      <c r="H159" s="21" t="s">
        <v>28</v>
      </c>
      <c r="I159" s="21" t="s">
        <v>29</v>
      </c>
      <c r="J159" s="21" t="s">
        <v>30</v>
      </c>
      <c r="K159" s="21" t="s">
        <v>31</v>
      </c>
      <c r="L159" s="21" t="s">
        <v>32</v>
      </c>
      <c r="M159" s="21" t="s">
        <v>33</v>
      </c>
      <c r="N159" s="21" t="s">
        <v>34</v>
      </c>
    </row>
    <row r="160" ht="15.75" customHeight="1">
      <c r="A160" s="100"/>
      <c r="B160" s="95" t="s">
        <v>342</v>
      </c>
      <c r="C160" s="117"/>
      <c r="D160" s="25"/>
      <c r="E160" s="26"/>
      <c r="F160" s="82"/>
      <c r="G160" s="107"/>
      <c r="H160" s="70"/>
      <c r="I160" s="31"/>
      <c r="J160" s="84"/>
      <c r="K160" s="31"/>
      <c r="L160" s="37"/>
      <c r="M160" s="37"/>
      <c r="N160" s="133"/>
    </row>
    <row r="161" ht="15.75" customHeight="1">
      <c r="A161" s="62" t="s">
        <v>491</v>
      </c>
      <c r="B161" s="77" t="s">
        <v>344</v>
      </c>
      <c r="C161" s="117" t="s">
        <v>123</v>
      </c>
      <c r="D161" s="25" t="s">
        <v>315</v>
      </c>
      <c r="E161" s="26" t="s">
        <v>40</v>
      </c>
      <c r="F161" s="134"/>
      <c r="G161" s="107" t="s">
        <v>278</v>
      </c>
      <c r="H161" s="70"/>
      <c r="I161" s="31"/>
      <c r="J161" s="84"/>
      <c r="K161" s="31">
        <v>150000.0</v>
      </c>
      <c r="L161" s="37"/>
      <c r="M161" s="37"/>
      <c r="N161" s="133"/>
    </row>
    <row r="162" ht="15.75" customHeight="1">
      <c r="A162" s="62" t="s">
        <v>492</v>
      </c>
      <c r="B162" s="63" t="s">
        <v>346</v>
      </c>
      <c r="C162" s="117" t="s">
        <v>123</v>
      </c>
      <c r="D162" s="25" t="s">
        <v>315</v>
      </c>
      <c r="E162" s="26" t="s">
        <v>40</v>
      </c>
      <c r="F162" s="87"/>
      <c r="G162" s="107" t="s">
        <v>278</v>
      </c>
      <c r="H162" s="70"/>
      <c r="I162" s="31"/>
      <c r="J162" s="84"/>
      <c r="K162" s="31">
        <v>354214.3</v>
      </c>
      <c r="L162" s="37"/>
      <c r="M162" s="37"/>
      <c r="N162" s="133"/>
    </row>
    <row r="163" ht="15.75" customHeight="1">
      <c r="A163" s="62" t="s">
        <v>493</v>
      </c>
      <c r="B163" s="63" t="s">
        <v>348</v>
      </c>
      <c r="C163" s="117" t="s">
        <v>123</v>
      </c>
      <c r="D163" s="25" t="s">
        <v>315</v>
      </c>
      <c r="E163" s="26" t="s">
        <v>40</v>
      </c>
      <c r="F163" s="75"/>
      <c r="G163" s="107" t="s">
        <v>278</v>
      </c>
      <c r="H163" s="70"/>
      <c r="I163" s="31"/>
      <c r="J163" s="84"/>
      <c r="K163" s="31">
        <v>150000.0</v>
      </c>
      <c r="L163" s="37"/>
      <c r="M163" s="37"/>
      <c r="N163" s="133"/>
    </row>
    <row r="164" ht="15.75" customHeight="1">
      <c r="A164" s="27"/>
      <c r="B164" s="27"/>
      <c r="C164" s="27"/>
      <c r="D164" s="27"/>
      <c r="E164" s="27"/>
      <c r="F164" s="27"/>
      <c r="G164" s="27"/>
      <c r="H164" s="85" t="s">
        <v>349</v>
      </c>
      <c r="I164" s="16"/>
      <c r="J164" s="14"/>
      <c r="K164" s="86">
        <f>K163+K162+K161+K153+K152+K150+K149+K148+K139+K137+K136+K135+K134+K133+K132+K131+K130+K122+K120</f>
        <v>51251709</v>
      </c>
      <c r="L164" s="27"/>
      <c r="M164" s="27"/>
      <c r="N164" s="27"/>
    </row>
    <row r="165" ht="15.75" customHeight="1">
      <c r="A165" s="146" t="s">
        <v>352</v>
      </c>
      <c r="B165" s="48"/>
      <c r="C165" s="48"/>
      <c r="D165" s="48"/>
      <c r="E165" s="48"/>
      <c r="F165" s="48"/>
      <c r="G165" s="48"/>
      <c r="H165" s="48"/>
      <c r="I165" s="48"/>
      <c r="J165" s="48"/>
      <c r="K165" s="48"/>
      <c r="L165" s="48"/>
      <c r="M165" s="48"/>
      <c r="N165" s="147"/>
    </row>
    <row r="166" ht="15.75" customHeight="1">
      <c r="A166" s="152" t="s">
        <v>353</v>
      </c>
      <c r="B166" s="63" t="s">
        <v>354</v>
      </c>
      <c r="C166" s="52" t="s">
        <v>355</v>
      </c>
      <c r="D166" s="25" t="s">
        <v>39</v>
      </c>
      <c r="E166" s="26" t="s">
        <v>40</v>
      </c>
      <c r="F166" s="51" t="s">
        <v>356</v>
      </c>
      <c r="G166" s="26" t="s">
        <v>135</v>
      </c>
      <c r="H166" s="70"/>
      <c r="I166" s="31">
        <v>3.509993142E7</v>
      </c>
      <c r="J166" s="51"/>
      <c r="K166" s="31">
        <f t="shared" ref="K166:K169" si="9">SUM(I166:J166)</f>
        <v>35099931.42</v>
      </c>
      <c r="L166" s="33"/>
      <c r="M166" s="33"/>
      <c r="N166" s="34"/>
    </row>
    <row r="167" ht="15.75" customHeight="1">
      <c r="A167" s="152" t="s">
        <v>357</v>
      </c>
      <c r="B167" s="63" t="s">
        <v>358</v>
      </c>
      <c r="C167" s="52" t="s">
        <v>355</v>
      </c>
      <c r="D167" s="25" t="s">
        <v>39</v>
      </c>
      <c r="E167" s="26" t="s">
        <v>40</v>
      </c>
      <c r="F167" s="51" t="s">
        <v>356</v>
      </c>
      <c r="G167" s="26" t="s">
        <v>135</v>
      </c>
      <c r="H167" s="70"/>
      <c r="I167" s="31">
        <v>4.498E7</v>
      </c>
      <c r="J167" s="51"/>
      <c r="K167" s="31">
        <f t="shared" si="9"/>
        <v>44980000</v>
      </c>
      <c r="L167" s="33"/>
      <c r="M167" s="33"/>
      <c r="N167" s="34"/>
    </row>
    <row r="168" ht="15.75" customHeight="1">
      <c r="A168" s="152" t="s">
        <v>359</v>
      </c>
      <c r="B168" s="63" t="s">
        <v>360</v>
      </c>
      <c r="C168" s="52" t="s">
        <v>355</v>
      </c>
      <c r="D168" s="25" t="s">
        <v>39</v>
      </c>
      <c r="E168" s="26" t="s">
        <v>40</v>
      </c>
      <c r="F168" s="51" t="s">
        <v>356</v>
      </c>
      <c r="G168" s="26" t="s">
        <v>135</v>
      </c>
      <c r="H168" s="70"/>
      <c r="I168" s="31">
        <v>5000000.0</v>
      </c>
      <c r="J168" s="51"/>
      <c r="K168" s="31">
        <f t="shared" si="9"/>
        <v>5000000</v>
      </c>
      <c r="L168" s="33"/>
      <c r="M168" s="33"/>
      <c r="N168" s="34"/>
    </row>
    <row r="169" ht="15.75" customHeight="1">
      <c r="A169" s="152" t="s">
        <v>361</v>
      </c>
      <c r="B169" s="63" t="s">
        <v>362</v>
      </c>
      <c r="C169" s="52" t="s">
        <v>355</v>
      </c>
      <c r="D169" s="25" t="s">
        <v>39</v>
      </c>
      <c r="E169" s="26" t="s">
        <v>40</v>
      </c>
      <c r="F169" s="51" t="s">
        <v>356</v>
      </c>
      <c r="G169" s="26" t="s">
        <v>135</v>
      </c>
      <c r="H169" s="70"/>
      <c r="I169" s="31">
        <v>1500000.0</v>
      </c>
      <c r="J169" s="51"/>
      <c r="K169" s="31">
        <f t="shared" si="9"/>
        <v>1500000</v>
      </c>
      <c r="L169" s="33"/>
      <c r="M169" s="33"/>
      <c r="N169" s="34"/>
    </row>
    <row r="170" ht="15.75" customHeight="1">
      <c r="A170" s="152" t="s">
        <v>363</v>
      </c>
      <c r="B170" s="63" t="s">
        <v>494</v>
      </c>
      <c r="C170" s="52" t="s">
        <v>495</v>
      </c>
      <c r="D170" s="25" t="s">
        <v>39</v>
      </c>
      <c r="E170" s="26" t="s">
        <v>40</v>
      </c>
      <c r="F170" s="51" t="s">
        <v>496</v>
      </c>
      <c r="G170" s="26" t="s">
        <v>135</v>
      </c>
      <c r="H170" s="70"/>
      <c r="I170" s="31"/>
      <c r="J170" s="70">
        <v>1.0E7</v>
      </c>
      <c r="K170" s="31">
        <v>1.0E7</v>
      </c>
      <c r="L170" s="33"/>
      <c r="M170" s="33"/>
      <c r="N170" s="34"/>
    </row>
    <row r="171" ht="15.75" customHeight="1">
      <c r="A171" s="152" t="s">
        <v>366</v>
      </c>
      <c r="B171" s="63" t="s">
        <v>497</v>
      </c>
      <c r="C171" s="52" t="s">
        <v>495</v>
      </c>
      <c r="D171" s="25" t="s">
        <v>39</v>
      </c>
      <c r="E171" s="26" t="s">
        <v>40</v>
      </c>
      <c r="F171" s="51" t="s">
        <v>498</v>
      </c>
      <c r="G171" s="26" t="s">
        <v>135</v>
      </c>
      <c r="H171" s="70"/>
      <c r="I171" s="31"/>
      <c r="J171" s="70">
        <v>3000000.0</v>
      </c>
      <c r="K171" s="31">
        <f>J171</f>
        <v>3000000</v>
      </c>
      <c r="L171" s="33"/>
      <c r="M171" s="33"/>
      <c r="N171" s="34"/>
    </row>
    <row r="172" ht="15.75" customHeight="1">
      <c r="A172" s="152" t="s">
        <v>369</v>
      </c>
      <c r="B172" s="63" t="s">
        <v>367</v>
      </c>
      <c r="C172" s="52" t="s">
        <v>112</v>
      </c>
      <c r="D172" s="25" t="s">
        <v>39</v>
      </c>
      <c r="E172" s="26" t="s">
        <v>40</v>
      </c>
      <c r="F172" s="51" t="s">
        <v>368</v>
      </c>
      <c r="G172" s="26" t="s">
        <v>135</v>
      </c>
      <c r="H172" s="70"/>
      <c r="I172" s="148"/>
      <c r="J172" s="148">
        <v>2200000.0</v>
      </c>
      <c r="K172" s="31">
        <f t="shared" ref="K172:K173" si="10">SUM(I172:J172)</f>
        <v>2200000</v>
      </c>
      <c r="L172" s="33"/>
      <c r="M172" s="33"/>
      <c r="N172" s="34"/>
    </row>
    <row r="173" ht="15.75" customHeight="1">
      <c r="A173" s="152" t="s">
        <v>372</v>
      </c>
      <c r="B173" s="63" t="s">
        <v>370</v>
      </c>
      <c r="C173" s="52" t="s">
        <v>112</v>
      </c>
      <c r="D173" s="25" t="s">
        <v>39</v>
      </c>
      <c r="E173" s="26" t="s">
        <v>40</v>
      </c>
      <c r="F173" s="51" t="s">
        <v>371</v>
      </c>
      <c r="G173" s="26" t="s">
        <v>135</v>
      </c>
      <c r="H173" s="70"/>
      <c r="I173" s="148"/>
      <c r="J173" s="148">
        <v>850000.0</v>
      </c>
      <c r="K173" s="31">
        <f t="shared" si="10"/>
        <v>850000</v>
      </c>
      <c r="L173" s="80"/>
      <c r="M173" s="33"/>
      <c r="N173" s="34"/>
    </row>
    <row r="174" ht="15.75" customHeight="1"/>
    <row r="175" ht="15.75" customHeight="1">
      <c r="A175" s="46" t="s">
        <v>350</v>
      </c>
    </row>
    <row r="176" ht="15.75" customHeight="1">
      <c r="A176" s="46"/>
      <c r="B176" s="123"/>
      <c r="C176" s="124"/>
      <c r="D176" s="124"/>
      <c r="E176" s="124"/>
      <c r="F176" s="123"/>
      <c r="G176" s="124"/>
      <c r="H176" s="127"/>
      <c r="I176" s="123"/>
      <c r="J176" s="123"/>
      <c r="K176" s="129"/>
      <c r="L176" s="149"/>
      <c r="M176" s="149"/>
      <c r="N176" s="150"/>
    </row>
    <row r="177" ht="15.75" customHeight="1">
      <c r="A177" s="10" t="s">
        <v>4</v>
      </c>
      <c r="B177" s="11" t="s">
        <v>5</v>
      </c>
      <c r="C177" s="49"/>
      <c r="D177" s="13" t="s">
        <v>7</v>
      </c>
      <c r="E177" s="14"/>
      <c r="F177" s="50"/>
      <c r="G177" s="50"/>
      <c r="H177" s="15" t="s">
        <v>10</v>
      </c>
      <c r="I177" s="16"/>
      <c r="J177" s="16"/>
      <c r="K177" s="14"/>
      <c r="L177" s="17" t="s">
        <v>735</v>
      </c>
      <c r="M177" s="16"/>
      <c r="N177" s="14"/>
    </row>
    <row r="178" ht="15.75" customHeight="1">
      <c r="A178" s="18"/>
      <c r="B178" s="18"/>
      <c r="C178" s="12" t="s">
        <v>6</v>
      </c>
      <c r="D178" s="10" t="s">
        <v>12</v>
      </c>
      <c r="E178" s="10" t="s">
        <v>13</v>
      </c>
      <c r="F178" s="10" t="s">
        <v>8</v>
      </c>
      <c r="G178" s="10" t="s">
        <v>9</v>
      </c>
      <c r="H178" s="10" t="s">
        <v>14</v>
      </c>
      <c r="I178" s="10" t="s">
        <v>15</v>
      </c>
      <c r="J178" s="10" t="s">
        <v>16</v>
      </c>
      <c r="K178" s="10" t="s">
        <v>17</v>
      </c>
      <c r="L178" s="10" t="s">
        <v>18</v>
      </c>
      <c r="M178" s="10" t="s">
        <v>19</v>
      </c>
      <c r="N178" s="10" t="s">
        <v>20</v>
      </c>
    </row>
    <row r="179" ht="24.0" customHeight="1">
      <c r="A179" s="20"/>
      <c r="B179" s="20"/>
      <c r="C179" s="20"/>
      <c r="D179" s="20"/>
      <c r="E179" s="20"/>
      <c r="F179" s="20"/>
      <c r="G179" s="20"/>
      <c r="H179" s="20"/>
      <c r="I179" s="20"/>
      <c r="J179" s="20"/>
      <c r="K179" s="20"/>
      <c r="L179" s="20"/>
      <c r="M179" s="20"/>
      <c r="N179" s="20"/>
    </row>
    <row r="180" ht="15.75" customHeight="1">
      <c r="A180" s="21" t="s">
        <v>21</v>
      </c>
      <c r="B180" s="21" t="s">
        <v>22</v>
      </c>
      <c r="C180" s="21" t="s">
        <v>23</v>
      </c>
      <c r="D180" s="21" t="s">
        <v>24</v>
      </c>
      <c r="E180" s="21" t="s">
        <v>25</v>
      </c>
      <c r="F180" s="21" t="s">
        <v>26</v>
      </c>
      <c r="G180" s="21" t="s">
        <v>27</v>
      </c>
      <c r="H180" s="21" t="s">
        <v>28</v>
      </c>
      <c r="I180" s="21" t="s">
        <v>29</v>
      </c>
      <c r="J180" s="21" t="s">
        <v>30</v>
      </c>
      <c r="K180" s="21" t="s">
        <v>31</v>
      </c>
      <c r="L180" s="21" t="s">
        <v>32</v>
      </c>
      <c r="M180" s="21" t="s">
        <v>33</v>
      </c>
      <c r="N180" s="21" t="s">
        <v>34</v>
      </c>
    </row>
    <row r="181" ht="15.75" customHeight="1">
      <c r="A181" s="152" t="s">
        <v>375</v>
      </c>
      <c r="B181" s="51" t="s">
        <v>373</v>
      </c>
      <c r="C181" s="52" t="s">
        <v>138</v>
      </c>
      <c r="D181" s="52" t="s">
        <v>39</v>
      </c>
      <c r="E181" s="52" t="s">
        <v>40</v>
      </c>
      <c r="F181" s="51" t="s">
        <v>374</v>
      </c>
      <c r="G181" s="52" t="s">
        <v>135</v>
      </c>
      <c r="H181" s="70"/>
      <c r="I181" s="80"/>
      <c r="J181" s="80">
        <v>1600000.0</v>
      </c>
      <c r="K181" s="31">
        <f t="shared" ref="K181:K187" si="11">SUM(I181:J181)</f>
        <v>1600000</v>
      </c>
      <c r="L181" s="33"/>
      <c r="M181" s="33"/>
      <c r="N181" s="34"/>
    </row>
    <row r="182" ht="15.75" customHeight="1">
      <c r="A182" s="152" t="s">
        <v>379</v>
      </c>
      <c r="B182" s="51" t="s">
        <v>376</v>
      </c>
      <c r="C182" s="52" t="s">
        <v>377</v>
      </c>
      <c r="D182" s="52" t="s">
        <v>39</v>
      </c>
      <c r="E182" s="52" t="s">
        <v>40</v>
      </c>
      <c r="F182" s="51" t="s">
        <v>378</v>
      </c>
      <c r="G182" s="52" t="s">
        <v>135</v>
      </c>
      <c r="H182" s="70"/>
      <c r="I182" s="84"/>
      <c r="J182" s="31">
        <v>3200000.0</v>
      </c>
      <c r="K182" s="31">
        <f t="shared" si="11"/>
        <v>3200000</v>
      </c>
      <c r="L182" s="80"/>
      <c r="M182" s="33"/>
      <c r="N182" s="34"/>
    </row>
    <row r="183" ht="15.75" customHeight="1">
      <c r="A183" s="152" t="s">
        <v>384</v>
      </c>
      <c r="B183" s="51" t="s">
        <v>380</v>
      </c>
      <c r="C183" s="52" t="s">
        <v>138</v>
      </c>
      <c r="D183" s="52" t="s">
        <v>39</v>
      </c>
      <c r="E183" s="52" t="s">
        <v>40</v>
      </c>
      <c r="F183" s="51" t="s">
        <v>381</v>
      </c>
      <c r="G183" s="52" t="s">
        <v>135</v>
      </c>
      <c r="H183" s="70"/>
      <c r="I183" s="51"/>
      <c r="J183" s="31">
        <v>1.0E7</v>
      </c>
      <c r="K183" s="31">
        <f t="shared" si="11"/>
        <v>10000000</v>
      </c>
      <c r="L183" s="33"/>
      <c r="M183" s="33"/>
      <c r="N183" s="34"/>
    </row>
    <row r="184" ht="15.75" customHeight="1">
      <c r="A184" s="152" t="s">
        <v>388</v>
      </c>
      <c r="B184" s="151" t="s">
        <v>385</v>
      </c>
      <c r="C184" s="152" t="s">
        <v>386</v>
      </c>
      <c r="D184" s="52" t="s">
        <v>39</v>
      </c>
      <c r="E184" s="52" t="s">
        <v>40</v>
      </c>
      <c r="F184" s="151" t="s">
        <v>387</v>
      </c>
      <c r="G184" s="52" t="s">
        <v>135</v>
      </c>
      <c r="H184" s="23"/>
      <c r="I184" s="23"/>
      <c r="J184" s="153">
        <v>1500000.0</v>
      </c>
      <c r="K184" s="31">
        <f t="shared" si="11"/>
        <v>1500000</v>
      </c>
      <c r="L184" s="23"/>
      <c r="M184" s="23"/>
      <c r="N184" s="23"/>
    </row>
    <row r="185" ht="15.75" customHeight="1">
      <c r="A185" s="152" t="s">
        <v>391</v>
      </c>
      <c r="B185" s="151" t="s">
        <v>389</v>
      </c>
      <c r="C185" s="152" t="s">
        <v>386</v>
      </c>
      <c r="D185" s="52" t="s">
        <v>39</v>
      </c>
      <c r="E185" s="52" t="s">
        <v>40</v>
      </c>
      <c r="F185" s="151" t="s">
        <v>390</v>
      </c>
      <c r="G185" s="52" t="s">
        <v>135</v>
      </c>
      <c r="H185" s="23"/>
      <c r="I185" s="23"/>
      <c r="J185" s="153">
        <v>3500000.0</v>
      </c>
      <c r="K185" s="31">
        <f t="shared" si="11"/>
        <v>3500000</v>
      </c>
      <c r="L185" s="23"/>
      <c r="M185" s="23"/>
      <c r="N185" s="23"/>
    </row>
    <row r="186" ht="15.75" customHeight="1">
      <c r="A186" s="152" t="s">
        <v>395</v>
      </c>
      <c r="B186" s="151" t="s">
        <v>392</v>
      </c>
      <c r="C186" s="152" t="s">
        <v>393</v>
      </c>
      <c r="D186" s="52" t="s">
        <v>39</v>
      </c>
      <c r="E186" s="52" t="s">
        <v>40</v>
      </c>
      <c r="F186" s="151" t="s">
        <v>394</v>
      </c>
      <c r="G186" s="52" t="s">
        <v>135</v>
      </c>
      <c r="H186" s="23"/>
      <c r="I186" s="23"/>
      <c r="J186" s="153">
        <v>1.0E7</v>
      </c>
      <c r="K186" s="31">
        <f t="shared" si="11"/>
        <v>10000000</v>
      </c>
      <c r="L186" s="23"/>
      <c r="M186" s="23"/>
      <c r="N186" s="23"/>
    </row>
    <row r="187" ht="15.75" customHeight="1">
      <c r="A187" s="152" t="s">
        <v>500</v>
      </c>
      <c r="B187" s="151" t="s">
        <v>396</v>
      </c>
      <c r="C187" s="152" t="s">
        <v>393</v>
      </c>
      <c r="D187" s="52" t="s">
        <v>39</v>
      </c>
      <c r="E187" s="52" t="s">
        <v>40</v>
      </c>
      <c r="F187" s="151" t="s">
        <v>397</v>
      </c>
      <c r="G187" s="52" t="s">
        <v>135</v>
      </c>
      <c r="H187" s="23"/>
      <c r="I187" s="23"/>
      <c r="J187" s="153">
        <v>1.0E7</v>
      </c>
      <c r="K187" s="31">
        <f t="shared" si="11"/>
        <v>10000000</v>
      </c>
      <c r="L187" s="23"/>
      <c r="M187" s="23"/>
      <c r="N187" s="23"/>
      <c r="P187" s="66">
        <f>K187+K186+K185+K184</f>
        <v>25000000</v>
      </c>
    </row>
    <row r="188" ht="15.75" customHeight="1">
      <c r="A188" s="22" t="s">
        <v>398</v>
      </c>
      <c r="B188" s="16"/>
      <c r="C188" s="16"/>
      <c r="D188" s="16"/>
      <c r="E188" s="16"/>
      <c r="F188" s="16"/>
      <c r="G188" s="16"/>
      <c r="H188" s="16"/>
      <c r="I188" s="16"/>
      <c r="J188" s="16"/>
      <c r="K188" s="16"/>
      <c r="L188" s="16"/>
      <c r="M188" s="16"/>
      <c r="N188" s="14"/>
      <c r="P188" s="66"/>
    </row>
    <row r="189" ht="15.75" customHeight="1">
      <c r="A189" s="23" t="s">
        <v>399</v>
      </c>
      <c r="B189" s="34" t="s">
        <v>462</v>
      </c>
      <c r="C189" s="152" t="s">
        <v>463</v>
      </c>
      <c r="D189" s="52" t="s">
        <v>39</v>
      </c>
      <c r="E189" s="52" t="s">
        <v>40</v>
      </c>
      <c r="F189" s="34" t="s">
        <v>464</v>
      </c>
      <c r="G189" s="52" t="s">
        <v>135</v>
      </c>
      <c r="H189" s="89"/>
      <c r="I189" s="89"/>
      <c r="J189" s="177">
        <v>800000.0</v>
      </c>
      <c r="K189" s="177">
        <v>800000.0</v>
      </c>
      <c r="L189" s="89"/>
      <c r="M189" s="89"/>
      <c r="N189" s="89"/>
      <c r="P189" s="66"/>
    </row>
    <row r="190" ht="15.75" customHeight="1">
      <c r="A190" s="178" t="s">
        <v>403</v>
      </c>
      <c r="B190" s="179" t="s">
        <v>400</v>
      </c>
      <c r="C190" s="180" t="s">
        <v>401</v>
      </c>
      <c r="D190" s="181" t="s">
        <v>315</v>
      </c>
      <c r="E190" s="181" t="s">
        <v>40</v>
      </c>
      <c r="F190" s="179" t="s">
        <v>402</v>
      </c>
      <c r="G190" s="181" t="s">
        <v>135</v>
      </c>
      <c r="H190" s="182"/>
      <c r="I190" s="183"/>
      <c r="J190" s="184">
        <v>325000.0</v>
      </c>
      <c r="K190" s="184">
        <f>SUM(I190:J190)</f>
        <v>325000</v>
      </c>
      <c r="L190" s="185"/>
      <c r="M190" s="185"/>
      <c r="N190" s="186"/>
      <c r="P190" s="66"/>
    </row>
    <row r="191" ht="15.75" customHeight="1">
      <c r="A191" s="157"/>
      <c r="B191" s="187"/>
      <c r="C191" s="157"/>
      <c r="D191" s="93"/>
      <c r="E191" s="93"/>
      <c r="F191" s="187"/>
      <c r="G191" s="93"/>
      <c r="H191" s="188"/>
      <c r="I191" s="141"/>
      <c r="J191" s="189"/>
      <c r="K191" s="189"/>
      <c r="L191" s="190"/>
      <c r="M191" s="190"/>
      <c r="N191" s="191"/>
      <c r="P191" s="66"/>
    </row>
    <row r="192" ht="15.75" customHeight="1">
      <c r="A192" s="46" t="s">
        <v>382</v>
      </c>
      <c r="P192" s="66"/>
    </row>
    <row r="193" ht="15.0" customHeight="1">
      <c r="A193" s="10" t="s">
        <v>4</v>
      </c>
      <c r="B193" s="11" t="s">
        <v>5</v>
      </c>
      <c r="C193" s="49"/>
      <c r="D193" s="13" t="s">
        <v>7</v>
      </c>
      <c r="E193" s="14"/>
      <c r="F193" s="50"/>
      <c r="G193" s="50"/>
      <c r="H193" s="15" t="s">
        <v>10</v>
      </c>
      <c r="I193" s="16"/>
      <c r="J193" s="16"/>
      <c r="K193" s="14"/>
      <c r="L193" s="17" t="s">
        <v>736</v>
      </c>
      <c r="M193" s="16"/>
      <c r="N193" s="14"/>
      <c r="P193" s="66"/>
    </row>
    <row r="194" ht="15.0" customHeight="1">
      <c r="A194" s="18"/>
      <c r="B194" s="18"/>
      <c r="C194" s="12" t="s">
        <v>6</v>
      </c>
      <c r="D194" s="10" t="s">
        <v>12</v>
      </c>
      <c r="E194" s="10" t="s">
        <v>13</v>
      </c>
      <c r="F194" s="10" t="s">
        <v>8</v>
      </c>
      <c r="G194" s="10" t="s">
        <v>9</v>
      </c>
      <c r="H194" s="10" t="s">
        <v>14</v>
      </c>
      <c r="I194" s="10" t="s">
        <v>15</v>
      </c>
      <c r="J194" s="10" t="s">
        <v>16</v>
      </c>
      <c r="K194" s="10" t="s">
        <v>17</v>
      </c>
      <c r="L194" s="10" t="s">
        <v>18</v>
      </c>
      <c r="M194" s="10" t="s">
        <v>19</v>
      </c>
      <c r="N194" s="10" t="s">
        <v>20</v>
      </c>
      <c r="P194" s="66"/>
    </row>
    <row r="195" ht="27.75" customHeight="1">
      <c r="A195" s="20"/>
      <c r="B195" s="20"/>
      <c r="C195" s="20"/>
      <c r="D195" s="20"/>
      <c r="E195" s="20"/>
      <c r="F195" s="20"/>
      <c r="G195" s="20"/>
      <c r="H195" s="20"/>
      <c r="I195" s="20"/>
      <c r="J195" s="20"/>
      <c r="K195" s="20"/>
      <c r="L195" s="20"/>
      <c r="M195" s="20"/>
      <c r="N195" s="20"/>
      <c r="P195" s="66"/>
    </row>
    <row r="196" ht="15.75" customHeight="1">
      <c r="A196" s="21" t="s">
        <v>21</v>
      </c>
      <c r="B196" s="21" t="s">
        <v>22</v>
      </c>
      <c r="C196" s="21" t="s">
        <v>23</v>
      </c>
      <c r="D196" s="21" t="s">
        <v>24</v>
      </c>
      <c r="E196" s="21" t="s">
        <v>25</v>
      </c>
      <c r="F196" s="21" t="s">
        <v>26</v>
      </c>
      <c r="G196" s="21" t="s">
        <v>27</v>
      </c>
      <c r="H196" s="21" t="s">
        <v>28</v>
      </c>
      <c r="I196" s="21" t="s">
        <v>29</v>
      </c>
      <c r="J196" s="21" t="s">
        <v>30</v>
      </c>
      <c r="K196" s="21" t="s">
        <v>31</v>
      </c>
      <c r="L196" s="21" t="s">
        <v>32</v>
      </c>
      <c r="M196" s="21" t="s">
        <v>33</v>
      </c>
      <c r="N196" s="21" t="s">
        <v>34</v>
      </c>
      <c r="P196" s="66"/>
    </row>
    <row r="197" ht="15.0" customHeight="1">
      <c r="A197" s="22" t="s">
        <v>398</v>
      </c>
      <c r="B197" s="16"/>
      <c r="C197" s="16"/>
      <c r="D197" s="16"/>
      <c r="E197" s="16"/>
      <c r="F197" s="16"/>
      <c r="G197" s="16"/>
      <c r="H197" s="16"/>
      <c r="I197" s="16"/>
      <c r="J197" s="16"/>
      <c r="K197" s="16"/>
      <c r="L197" s="16"/>
      <c r="M197" s="16"/>
      <c r="N197" s="14"/>
    </row>
    <row r="198" ht="15.75" customHeight="1">
      <c r="A198" s="23" t="s">
        <v>406</v>
      </c>
      <c r="B198" s="63" t="s">
        <v>404</v>
      </c>
      <c r="C198" s="152" t="s">
        <v>401</v>
      </c>
      <c r="D198" s="25" t="s">
        <v>315</v>
      </c>
      <c r="E198" s="26" t="s">
        <v>40</v>
      </c>
      <c r="F198" s="51" t="s">
        <v>405</v>
      </c>
      <c r="G198" s="26" t="s">
        <v>135</v>
      </c>
      <c r="H198" s="70"/>
      <c r="I198" s="79"/>
      <c r="J198" s="31">
        <v>298804.98</v>
      </c>
      <c r="K198" s="31">
        <f t="shared" ref="K198:K199" si="12">SUM(I198:J198)</f>
        <v>298804.98</v>
      </c>
      <c r="L198" s="37"/>
      <c r="M198" s="37"/>
      <c r="N198" s="133"/>
    </row>
    <row r="199" ht="15.75" customHeight="1">
      <c r="A199" s="23" t="s">
        <v>465</v>
      </c>
      <c r="B199" s="63" t="s">
        <v>407</v>
      </c>
      <c r="C199" s="152" t="s">
        <v>408</v>
      </c>
      <c r="D199" s="25" t="s">
        <v>315</v>
      </c>
      <c r="E199" s="26" t="s">
        <v>40</v>
      </c>
      <c r="F199" s="51" t="s">
        <v>409</v>
      </c>
      <c r="G199" s="26" t="s">
        <v>135</v>
      </c>
      <c r="H199" s="70"/>
      <c r="I199" s="79"/>
      <c r="J199" s="31">
        <v>3800000.0</v>
      </c>
      <c r="K199" s="31">
        <f t="shared" si="12"/>
        <v>3800000</v>
      </c>
      <c r="L199" s="37"/>
      <c r="M199" s="37"/>
      <c r="N199" s="133"/>
      <c r="P199" s="66">
        <f>K199+K198+K190</f>
        <v>4423804.98</v>
      </c>
    </row>
    <row r="200" ht="15.75" customHeight="1">
      <c r="A200" s="27"/>
      <c r="B200" s="27"/>
      <c r="C200" s="27"/>
      <c r="D200" s="27"/>
      <c r="E200" s="27"/>
      <c r="F200" s="27"/>
      <c r="G200" s="27"/>
      <c r="H200" s="85" t="s">
        <v>410</v>
      </c>
      <c r="I200" s="16"/>
      <c r="J200" s="14"/>
      <c r="K200" s="86">
        <f>K199+K198+K190+K189+K187+K186+K185+K184+K183+K182+K181+K173+K172+K171+K170+K169+K168+K167+K166+K56+K57+K58+K59+K60</f>
        <v>162853736.4</v>
      </c>
      <c r="L200" s="27"/>
      <c r="M200" s="27"/>
      <c r="N200" s="27"/>
    </row>
    <row r="201" ht="15.75" customHeight="1">
      <c r="A201" s="95"/>
      <c r="B201" s="95"/>
      <c r="C201" s="52"/>
      <c r="D201" s="25"/>
      <c r="E201" s="26"/>
      <c r="F201" s="154" t="s">
        <v>411</v>
      </c>
      <c r="G201" s="14"/>
      <c r="H201" s="155" t="str">
        <f t="shared" ref="H201:I201" si="13">H54</f>
        <v>#REF!</v>
      </c>
      <c r="I201" s="155" t="str">
        <f t="shared" si="13"/>
        <v>#VALUE!</v>
      </c>
      <c r="J201" s="155" t="str">
        <f>#REF!</f>
        <v>#REF!</v>
      </c>
      <c r="K201" s="156" t="str">
        <f>K53+K52+K51+K50+K49+K48+K47+K41+K40+K39+K38+K37+K36+K35+K34+K33+K32+K31+K30+K29+K28+K27+K26+K25+K24+K19+#REF!+K21+K18+#REF!</f>
        <v>#REF!</v>
      </c>
      <c r="L201" s="116"/>
      <c r="M201" s="116"/>
      <c r="N201" s="116"/>
    </row>
    <row r="202" ht="15.75" customHeight="1">
      <c r="A202" s="157"/>
      <c r="B202" s="158"/>
      <c r="C202" s="158"/>
      <c r="D202" s="158"/>
      <c r="E202" s="158"/>
      <c r="F202" s="158"/>
      <c r="G202" s="158"/>
      <c r="H202" s="158"/>
      <c r="I202" s="158"/>
      <c r="J202" s="158"/>
      <c r="K202" s="158"/>
      <c r="L202" s="158"/>
      <c r="M202" s="158"/>
      <c r="N202" s="158"/>
    </row>
    <row r="203" ht="15.75" customHeight="1">
      <c r="A203" s="159" t="s">
        <v>412</v>
      </c>
      <c r="C203" s="159"/>
      <c r="D203" s="160" t="s">
        <v>413</v>
      </c>
      <c r="E203" s="159"/>
      <c r="F203" s="159"/>
      <c r="G203" s="159"/>
      <c r="H203" s="161"/>
      <c r="I203" s="159" t="s">
        <v>414</v>
      </c>
      <c r="J203" s="159"/>
      <c r="K203" s="162"/>
      <c r="L203" s="9"/>
      <c r="M203" s="9"/>
      <c r="N203" s="9"/>
    </row>
    <row r="204" ht="15.75" customHeight="1">
      <c r="A204" s="159"/>
      <c r="B204" s="163"/>
      <c r="C204" s="46"/>
      <c r="D204" s="46"/>
      <c r="E204" s="46"/>
      <c r="F204" s="159"/>
      <c r="G204" s="159"/>
      <c r="H204" s="46"/>
      <c r="I204" s="46"/>
      <c r="J204" s="159"/>
      <c r="K204" s="162"/>
      <c r="L204" s="9"/>
      <c r="M204" s="9"/>
      <c r="N204" s="9"/>
    </row>
    <row r="205" ht="15.75" customHeight="1">
      <c r="A205" s="159"/>
      <c r="B205" s="159"/>
      <c r="C205" s="159"/>
      <c r="D205" s="159"/>
      <c r="E205" s="159"/>
      <c r="F205" s="159"/>
      <c r="G205" s="159"/>
      <c r="H205" s="159"/>
      <c r="I205" s="159"/>
      <c r="J205" s="159"/>
      <c r="K205" s="162"/>
      <c r="L205" s="9"/>
      <c r="M205" s="9"/>
      <c r="N205" s="9"/>
    </row>
    <row r="206" ht="15.75" customHeight="1">
      <c r="A206" s="2" t="s">
        <v>415</v>
      </c>
      <c r="C206" s="164"/>
      <c r="D206" s="2" t="s">
        <v>416</v>
      </c>
      <c r="G206" s="164"/>
      <c r="H206" s="164"/>
      <c r="I206" s="2" t="s">
        <v>417</v>
      </c>
      <c r="L206" s="9"/>
      <c r="M206" s="9"/>
      <c r="N206" s="9"/>
    </row>
    <row r="207" ht="15.75" customHeight="1">
      <c r="A207" s="150" t="s">
        <v>418</v>
      </c>
      <c r="C207" s="159"/>
      <c r="D207" s="150" t="s">
        <v>419</v>
      </c>
      <c r="G207" s="159"/>
      <c r="H207" s="159"/>
      <c r="I207" s="150" t="s">
        <v>420</v>
      </c>
      <c r="L207" s="9"/>
      <c r="M207" s="165"/>
      <c r="N207" s="9"/>
    </row>
    <row r="208" ht="15.75" customHeight="1">
      <c r="A208" s="9" t="s">
        <v>421</v>
      </c>
      <c r="B208" s="9"/>
      <c r="C208" s="9"/>
      <c r="D208" s="9" t="s">
        <v>421</v>
      </c>
      <c r="E208" s="9"/>
      <c r="F208" s="9"/>
      <c r="G208" s="9"/>
      <c r="H208" s="9"/>
      <c r="I208" s="9" t="s">
        <v>421</v>
      </c>
      <c r="J208" s="9"/>
      <c r="K208" s="9"/>
      <c r="L208" s="9"/>
      <c r="M208" s="9"/>
      <c r="N208" s="9"/>
    </row>
    <row r="209" ht="15.75" customHeight="1">
      <c r="A209" s="9"/>
      <c r="B209" s="9"/>
      <c r="C209" s="9"/>
      <c r="D209" s="9"/>
      <c r="E209" s="9"/>
      <c r="F209" s="9"/>
      <c r="G209" s="9"/>
      <c r="H209" s="9"/>
      <c r="I209" s="9"/>
      <c r="J209" s="9"/>
      <c r="K209" s="9"/>
      <c r="L209" s="9"/>
      <c r="M209" s="9"/>
      <c r="N209" s="9"/>
    </row>
    <row r="210" ht="15.75" customHeight="1">
      <c r="A210" s="161"/>
      <c r="B210" s="161"/>
      <c r="C210" s="161"/>
      <c r="D210" s="161"/>
      <c r="E210" s="161"/>
      <c r="F210" s="161"/>
      <c r="G210" s="161"/>
      <c r="H210" s="161"/>
      <c r="I210" s="161"/>
      <c r="J210" s="161"/>
      <c r="K210" s="161"/>
      <c r="L210" s="161"/>
      <c r="M210" s="161"/>
      <c r="N210" s="161"/>
    </row>
    <row r="211" ht="15.75" customHeight="1">
      <c r="A211" s="46" t="s">
        <v>422</v>
      </c>
    </row>
    <row r="212" ht="15.75" customHeight="1"/>
    <row r="213" ht="15.75" customHeight="1">
      <c r="A213" s="161"/>
      <c r="B213" s="161"/>
      <c r="C213" s="161"/>
      <c r="D213" s="161"/>
      <c r="E213" s="161"/>
      <c r="F213" s="161"/>
      <c r="G213" s="161"/>
      <c r="H213" s="161"/>
      <c r="I213" s="161"/>
      <c r="J213" s="161"/>
      <c r="K213" s="161"/>
      <c r="L213" s="161"/>
      <c r="M213" s="161"/>
      <c r="N213" s="161"/>
    </row>
    <row r="214" ht="15.75" customHeight="1">
      <c r="A214" s="161"/>
      <c r="B214" s="161"/>
      <c r="C214" s="161"/>
      <c r="D214" s="161"/>
      <c r="E214" s="161"/>
      <c r="F214" s="161"/>
      <c r="G214" s="161"/>
      <c r="H214" s="161"/>
      <c r="I214" s="161"/>
      <c r="J214" s="161"/>
      <c r="K214" s="161"/>
      <c r="L214" s="161"/>
      <c r="M214" s="161"/>
      <c r="N214" s="161"/>
    </row>
    <row r="215" ht="15.75" customHeight="1">
      <c r="A215" s="161"/>
      <c r="B215" s="161"/>
      <c r="C215" s="161"/>
      <c r="D215" s="161"/>
      <c r="E215" s="161"/>
      <c r="F215" s="161"/>
      <c r="G215" s="161"/>
      <c r="H215" s="161"/>
      <c r="I215" s="161"/>
      <c r="J215" s="161"/>
      <c r="K215" s="161"/>
      <c r="L215" s="161"/>
      <c r="M215" s="161"/>
      <c r="N215" s="161"/>
    </row>
    <row r="216" ht="15.75" customHeight="1">
      <c r="A216" s="161"/>
      <c r="B216" s="161"/>
      <c r="C216" s="161"/>
      <c r="D216" s="161"/>
      <c r="E216" s="161"/>
      <c r="F216" s="161"/>
      <c r="G216" s="161"/>
      <c r="H216" s="161"/>
      <c r="I216" s="161"/>
      <c r="J216" s="161"/>
      <c r="K216" s="161"/>
      <c r="L216" s="161"/>
      <c r="M216" s="161"/>
      <c r="N216" s="161"/>
    </row>
    <row r="217" ht="15.75" customHeight="1">
      <c r="A217" s="161"/>
      <c r="B217" s="161"/>
      <c r="C217" s="161"/>
      <c r="D217" s="161"/>
      <c r="E217" s="161"/>
      <c r="F217" s="161"/>
      <c r="G217" s="161"/>
      <c r="H217" s="161"/>
      <c r="I217" s="161"/>
      <c r="J217" s="161"/>
      <c r="K217" s="161"/>
      <c r="L217" s="161"/>
      <c r="M217" s="161"/>
      <c r="N217" s="161"/>
    </row>
    <row r="218" ht="15.75" customHeight="1">
      <c r="A218" s="13" t="s">
        <v>35</v>
      </c>
      <c r="B218" s="16"/>
      <c r="C218" s="16"/>
      <c r="D218" s="16"/>
      <c r="E218" s="16"/>
      <c r="F218" s="16"/>
      <c r="G218" s="16"/>
      <c r="H218" s="166"/>
      <c r="I218" s="166"/>
      <c r="J218" s="166"/>
      <c r="K218" s="167">
        <v>7.427416536E8</v>
      </c>
      <c r="L218" s="168"/>
      <c r="M218" s="168"/>
      <c r="N218" s="168"/>
    </row>
    <row r="219" ht="15.75" customHeight="1">
      <c r="A219" s="13" t="s">
        <v>130</v>
      </c>
      <c r="B219" s="16"/>
      <c r="C219" s="16"/>
      <c r="D219" s="16"/>
      <c r="E219" s="16"/>
      <c r="F219" s="16"/>
      <c r="G219" s="16"/>
      <c r="H219" s="166"/>
      <c r="I219" s="166"/>
      <c r="J219" s="166"/>
      <c r="K219" s="167">
        <f>K164+K119+K116+K96+K56+K57+K58+K59+K60</f>
        <v>133988792</v>
      </c>
      <c r="L219" s="168"/>
      <c r="M219" s="168"/>
      <c r="N219" s="168"/>
    </row>
    <row r="220" ht="15.75" customHeight="1">
      <c r="A220" s="13" t="s">
        <v>352</v>
      </c>
      <c r="B220" s="16"/>
      <c r="C220" s="16"/>
      <c r="D220" s="16"/>
      <c r="E220" s="16"/>
      <c r="F220" s="16"/>
      <c r="G220" s="16"/>
      <c r="H220" s="166"/>
      <c r="I220" s="166"/>
      <c r="J220" s="166"/>
      <c r="K220" s="167">
        <f>K187+K186+K185+K184+K183+K182+K181+K173+K172+K171+K170+K169+K168+K167+K166</f>
        <v>142429931.4</v>
      </c>
      <c r="L220" s="168"/>
      <c r="M220" s="168"/>
      <c r="N220" s="168"/>
    </row>
    <row r="221" ht="15.75" customHeight="1">
      <c r="A221" s="13" t="s">
        <v>398</v>
      </c>
      <c r="B221" s="16"/>
      <c r="C221" s="16"/>
      <c r="D221" s="16"/>
      <c r="E221" s="16"/>
      <c r="F221" s="16"/>
      <c r="G221" s="16"/>
      <c r="H221" s="166"/>
      <c r="I221" s="166"/>
      <c r="J221" s="166"/>
      <c r="K221" s="169">
        <f>K199+K198+K190+K189</f>
        <v>5223804.98</v>
      </c>
      <c r="L221" s="168"/>
      <c r="M221" s="168"/>
      <c r="N221" s="168"/>
    </row>
    <row r="222" ht="15.75" customHeight="1">
      <c r="A222" s="13" t="s">
        <v>423</v>
      </c>
      <c r="B222" s="16"/>
      <c r="C222" s="16"/>
      <c r="D222" s="16"/>
      <c r="E222" s="16"/>
      <c r="F222" s="16"/>
      <c r="G222" s="16"/>
      <c r="H222" s="166"/>
      <c r="I222" s="166"/>
      <c r="J222" s="166"/>
      <c r="K222" s="169">
        <v>650000.0</v>
      </c>
      <c r="L222" s="168"/>
      <c r="M222" s="168"/>
      <c r="N222" s="168"/>
    </row>
    <row r="223" ht="15.75" customHeight="1">
      <c r="A223" s="170"/>
      <c r="B223" s="16"/>
      <c r="C223" s="16"/>
      <c r="D223" s="16"/>
      <c r="E223" s="16"/>
      <c r="F223" s="16"/>
      <c r="G223" s="16"/>
      <c r="H223" s="16"/>
      <c r="I223" s="16"/>
      <c r="J223" s="14"/>
      <c r="K223" s="171">
        <f>K222+K221+K220+K219+K218</f>
        <v>1025034182</v>
      </c>
      <c r="L223" s="109"/>
      <c r="M223" s="109"/>
      <c r="N223" s="109"/>
    </row>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28">
    <mergeCell ref="E178:E179"/>
    <mergeCell ref="F178:F179"/>
    <mergeCell ref="G178:G179"/>
    <mergeCell ref="H178:H179"/>
    <mergeCell ref="I178:I179"/>
    <mergeCell ref="J178:J179"/>
    <mergeCell ref="K178:K179"/>
    <mergeCell ref="L178:L179"/>
    <mergeCell ref="M178:M179"/>
    <mergeCell ref="N178:N179"/>
    <mergeCell ref="A165:N165"/>
    <mergeCell ref="A175:N175"/>
    <mergeCell ref="A177:A179"/>
    <mergeCell ref="B177:B179"/>
    <mergeCell ref="D177:E177"/>
    <mergeCell ref="H177:K177"/>
    <mergeCell ref="L177:N177"/>
    <mergeCell ref="H193:K193"/>
    <mergeCell ref="L193:N193"/>
    <mergeCell ref="E194:E195"/>
    <mergeCell ref="F194:F195"/>
    <mergeCell ref="G194:G195"/>
    <mergeCell ref="H194:H195"/>
    <mergeCell ref="I194:I195"/>
    <mergeCell ref="J194:J195"/>
    <mergeCell ref="K194:K195"/>
    <mergeCell ref="L194:L195"/>
    <mergeCell ref="M194:M195"/>
    <mergeCell ref="N194:N195"/>
    <mergeCell ref="C178:C179"/>
    <mergeCell ref="D178:D179"/>
    <mergeCell ref="A188:N188"/>
    <mergeCell ref="A192:N192"/>
    <mergeCell ref="A193:A195"/>
    <mergeCell ref="B193:B195"/>
    <mergeCell ref="D193:E193"/>
    <mergeCell ref="C194:C195"/>
    <mergeCell ref="D194:D195"/>
    <mergeCell ref="A197:N197"/>
    <mergeCell ref="H200:J200"/>
    <mergeCell ref="F201:G201"/>
    <mergeCell ref="A202:N202"/>
    <mergeCell ref="A203:B203"/>
    <mergeCell ref="A206:B206"/>
    <mergeCell ref="D206:F206"/>
    <mergeCell ref="I206:K206"/>
    <mergeCell ref="A207:B207"/>
    <mergeCell ref="D207:F207"/>
    <mergeCell ref="I207:K207"/>
    <mergeCell ref="A211:N211"/>
    <mergeCell ref="E157:E158"/>
    <mergeCell ref="F157:F158"/>
    <mergeCell ref="G157:G158"/>
    <mergeCell ref="H157:H158"/>
    <mergeCell ref="I157:I158"/>
    <mergeCell ref="J157:J158"/>
    <mergeCell ref="H164:J164"/>
    <mergeCell ref="K157:K158"/>
    <mergeCell ref="L157:L158"/>
    <mergeCell ref="M157:M158"/>
    <mergeCell ref="N157:N158"/>
    <mergeCell ref="A156:A158"/>
    <mergeCell ref="B156:B158"/>
    <mergeCell ref="D156:E156"/>
    <mergeCell ref="H156:K156"/>
    <mergeCell ref="L156:N156"/>
    <mergeCell ref="C157:C158"/>
    <mergeCell ref="D157:D158"/>
    <mergeCell ref="A218:G218"/>
    <mergeCell ref="A219:G219"/>
    <mergeCell ref="A220:G220"/>
    <mergeCell ref="A221:G221"/>
    <mergeCell ref="A222:G222"/>
    <mergeCell ref="A223:J223"/>
    <mergeCell ref="A11:N11"/>
    <mergeCell ref="A14:N14"/>
    <mergeCell ref="A21:N21"/>
    <mergeCell ref="A23:N23"/>
    <mergeCell ref="A24:B24"/>
    <mergeCell ref="D27:F27"/>
    <mergeCell ref="I27:K27"/>
    <mergeCell ref="D44:D45"/>
    <mergeCell ref="E44:E45"/>
    <mergeCell ref="F44:F45"/>
    <mergeCell ref="G44:G45"/>
    <mergeCell ref="H44:H45"/>
    <mergeCell ref="I44:I45"/>
    <mergeCell ref="J44:J45"/>
    <mergeCell ref="K44:K45"/>
    <mergeCell ref="L44:L45"/>
    <mergeCell ref="M44:M45"/>
    <mergeCell ref="A27:B27"/>
    <mergeCell ref="A28:B28"/>
    <mergeCell ref="D28:F28"/>
    <mergeCell ref="I28:K28"/>
    <mergeCell ref="A42:N42"/>
    <mergeCell ref="A43:A45"/>
    <mergeCell ref="L43:N43"/>
    <mergeCell ref="N44:N45"/>
    <mergeCell ref="B7:B9"/>
    <mergeCell ref="C7:C9"/>
    <mergeCell ref="D7:E7"/>
    <mergeCell ref="F7:F9"/>
    <mergeCell ref="D8:D9"/>
    <mergeCell ref="E8:E9"/>
    <mergeCell ref="F20:G20"/>
    <mergeCell ref="G7:G9"/>
    <mergeCell ref="H7:K7"/>
    <mergeCell ref="H8:H9"/>
    <mergeCell ref="I8:I9"/>
    <mergeCell ref="J8:J9"/>
    <mergeCell ref="K8:K9"/>
    <mergeCell ref="L7:N7"/>
    <mergeCell ref="L8:L9"/>
    <mergeCell ref="M8:M9"/>
    <mergeCell ref="N8:N9"/>
    <mergeCell ref="A1:N1"/>
    <mergeCell ref="A2:N2"/>
    <mergeCell ref="A3:N3"/>
    <mergeCell ref="A4:N4"/>
    <mergeCell ref="A5:B5"/>
    <mergeCell ref="M5:N5"/>
    <mergeCell ref="A7:A9"/>
    <mergeCell ref="D43:E43"/>
    <mergeCell ref="H43:K43"/>
    <mergeCell ref="H67:K67"/>
    <mergeCell ref="L67:N67"/>
    <mergeCell ref="B43:B45"/>
    <mergeCell ref="C44:C45"/>
    <mergeCell ref="F54:G54"/>
    <mergeCell ref="A55:N55"/>
    <mergeCell ref="A65:N65"/>
    <mergeCell ref="A66:N66"/>
    <mergeCell ref="A67:A69"/>
    <mergeCell ref="F87:F88"/>
    <mergeCell ref="G87:G88"/>
    <mergeCell ref="H87:H88"/>
    <mergeCell ref="I87:I88"/>
    <mergeCell ref="J87:J88"/>
    <mergeCell ref="K87:K88"/>
    <mergeCell ref="L87:L88"/>
    <mergeCell ref="M87:M88"/>
    <mergeCell ref="N68:N69"/>
    <mergeCell ref="A71:N71"/>
    <mergeCell ref="A83:N83"/>
    <mergeCell ref="A86:A88"/>
    <mergeCell ref="D86:E86"/>
    <mergeCell ref="H86:K86"/>
    <mergeCell ref="L86:N86"/>
    <mergeCell ref="N87:N88"/>
    <mergeCell ref="B67:B69"/>
    <mergeCell ref="D67:E67"/>
    <mergeCell ref="C68:C69"/>
    <mergeCell ref="D68:D69"/>
    <mergeCell ref="E68:E69"/>
    <mergeCell ref="F68:F69"/>
    <mergeCell ref="G68:G69"/>
    <mergeCell ref="H68:H69"/>
    <mergeCell ref="I68:I69"/>
    <mergeCell ref="J68:J69"/>
    <mergeCell ref="K68:K69"/>
    <mergeCell ref="L68:L69"/>
    <mergeCell ref="M68:M69"/>
    <mergeCell ref="B86:B88"/>
    <mergeCell ref="C87:C88"/>
    <mergeCell ref="H105:K105"/>
    <mergeCell ref="L105:N105"/>
    <mergeCell ref="H106:H107"/>
    <mergeCell ref="I106:I107"/>
    <mergeCell ref="H116:J116"/>
    <mergeCell ref="H119:J119"/>
    <mergeCell ref="F127:F128"/>
    <mergeCell ref="G127:G128"/>
    <mergeCell ref="H127:H128"/>
    <mergeCell ref="I127:I128"/>
    <mergeCell ref="J127:J128"/>
    <mergeCell ref="K127:K128"/>
    <mergeCell ref="L127:L128"/>
    <mergeCell ref="M127:M128"/>
    <mergeCell ref="N106:N107"/>
    <mergeCell ref="A109:N109"/>
    <mergeCell ref="A124:N124"/>
    <mergeCell ref="A126:A128"/>
    <mergeCell ref="D126:E126"/>
    <mergeCell ref="H126:K126"/>
    <mergeCell ref="L126:N126"/>
    <mergeCell ref="N127:N128"/>
    <mergeCell ref="M144:M145"/>
    <mergeCell ref="N144:N145"/>
    <mergeCell ref="F144:F145"/>
    <mergeCell ref="G144:G145"/>
    <mergeCell ref="H144:H145"/>
    <mergeCell ref="I144:I145"/>
    <mergeCell ref="J144:J145"/>
    <mergeCell ref="K144:K145"/>
    <mergeCell ref="L144:L145"/>
    <mergeCell ref="B105:B107"/>
    <mergeCell ref="D105:E105"/>
    <mergeCell ref="C106:C107"/>
    <mergeCell ref="D106:D107"/>
    <mergeCell ref="E106:E107"/>
    <mergeCell ref="F106:F107"/>
    <mergeCell ref="G106:G107"/>
    <mergeCell ref="J106:J107"/>
    <mergeCell ref="K106:K107"/>
    <mergeCell ref="L106:L107"/>
    <mergeCell ref="M106:M107"/>
    <mergeCell ref="D87:D88"/>
    <mergeCell ref="E87:E88"/>
    <mergeCell ref="H96:J96"/>
    <mergeCell ref="A97:N97"/>
    <mergeCell ref="A102:N102"/>
    <mergeCell ref="A104:N104"/>
    <mergeCell ref="A105:A107"/>
    <mergeCell ref="B126:B128"/>
    <mergeCell ref="C127:C128"/>
    <mergeCell ref="A143:A145"/>
    <mergeCell ref="B143:B145"/>
    <mergeCell ref="C144:C145"/>
    <mergeCell ref="D144:D145"/>
    <mergeCell ref="E144:E145"/>
    <mergeCell ref="D127:D128"/>
    <mergeCell ref="E127:E128"/>
    <mergeCell ref="A141:N141"/>
    <mergeCell ref="D143:E143"/>
    <mergeCell ref="H143:K143"/>
    <mergeCell ref="L143:N143"/>
    <mergeCell ref="A154:N154"/>
  </mergeCells>
  <printOptions/>
  <pageMargins bottom="0.0" footer="0.0" header="0.0" left="0.0" right="0.0" top="0.5"/>
  <pageSetup paperSize="5" scale="85" orientation="landscape"/>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20.0"/>
    <col customWidth="1" min="3" max="3" width="17.86"/>
    <col customWidth="1" min="4" max="4" width="20.43"/>
    <col customWidth="1" min="5" max="5" width="27.43"/>
    <col customWidth="1" min="6" max="26" width="8.71"/>
  </cols>
  <sheetData>
    <row r="1">
      <c r="A1" s="305" t="s">
        <v>698</v>
      </c>
      <c r="B1" s="306"/>
      <c r="C1" s="306"/>
      <c r="D1" s="306"/>
      <c r="E1" s="307" t="s">
        <v>699</v>
      </c>
    </row>
    <row r="2">
      <c r="A2" s="308" t="s">
        <v>700</v>
      </c>
      <c r="E2" s="242"/>
    </row>
    <row r="3">
      <c r="A3" s="309" t="s">
        <v>701</v>
      </c>
      <c r="E3" s="242"/>
    </row>
    <row r="4">
      <c r="A4" s="310"/>
      <c r="B4" s="161"/>
      <c r="C4" s="161"/>
      <c r="D4" s="161"/>
      <c r="E4" s="311"/>
    </row>
    <row r="5">
      <c r="A5" s="312" t="s">
        <v>702</v>
      </c>
      <c r="B5" s="313">
        <v>2018.0</v>
      </c>
      <c r="C5" s="161"/>
      <c r="D5" s="161"/>
      <c r="E5" s="311"/>
    </row>
    <row r="6">
      <c r="A6" s="314" t="s">
        <v>703</v>
      </c>
      <c r="B6" s="315" t="s">
        <v>704</v>
      </c>
      <c r="C6" s="315" t="s">
        <v>705</v>
      </c>
      <c r="D6" s="314" t="s">
        <v>706</v>
      </c>
      <c r="E6" s="314" t="s">
        <v>707</v>
      </c>
    </row>
    <row r="7">
      <c r="A7" s="316" t="s">
        <v>737</v>
      </c>
      <c r="B7" s="346" t="s">
        <v>738</v>
      </c>
      <c r="C7" s="256">
        <v>1.0</v>
      </c>
      <c r="D7" s="347" t="s">
        <v>739</v>
      </c>
      <c r="E7" s="348">
        <v>239260.0</v>
      </c>
    </row>
    <row r="8">
      <c r="A8" s="316" t="s">
        <v>740</v>
      </c>
      <c r="B8" s="266" t="s">
        <v>741</v>
      </c>
      <c r="C8" s="256">
        <v>2.0</v>
      </c>
      <c r="D8" s="347" t="s">
        <v>742</v>
      </c>
      <c r="E8" s="348">
        <v>1328871.0</v>
      </c>
    </row>
    <row r="9">
      <c r="A9" s="316" t="s">
        <v>743</v>
      </c>
      <c r="B9" s="266" t="s">
        <v>741</v>
      </c>
      <c r="C9" s="256">
        <v>3.0</v>
      </c>
      <c r="D9" s="347" t="s">
        <v>744</v>
      </c>
      <c r="E9" s="348">
        <v>3176343.0</v>
      </c>
    </row>
    <row r="10">
      <c r="A10" s="316" t="s">
        <v>745</v>
      </c>
      <c r="B10" s="266" t="s">
        <v>746</v>
      </c>
      <c r="C10" s="256">
        <v>4.0</v>
      </c>
      <c r="D10" s="347" t="s">
        <v>747</v>
      </c>
      <c r="E10" s="349">
        <v>2400000.0</v>
      </c>
    </row>
    <row r="11">
      <c r="A11" s="316" t="s">
        <v>748</v>
      </c>
      <c r="B11" s="322" t="s">
        <v>749</v>
      </c>
      <c r="C11" s="323">
        <v>5.0</v>
      </c>
      <c r="D11" s="347" t="s">
        <v>710</v>
      </c>
      <c r="E11" s="320">
        <v>3176343.0</v>
      </c>
    </row>
    <row r="12">
      <c r="A12" s="316" t="s">
        <v>750</v>
      </c>
      <c r="B12" s="322" t="s">
        <v>749</v>
      </c>
      <c r="C12" s="323">
        <v>6.0</v>
      </c>
      <c r="D12" s="347" t="s">
        <v>751</v>
      </c>
      <c r="E12" s="320">
        <v>1568131.0</v>
      </c>
    </row>
    <row r="13">
      <c r="A13" s="350" t="s">
        <v>752</v>
      </c>
      <c r="B13" s="351" t="s">
        <v>753</v>
      </c>
      <c r="C13" s="350">
        <v>7.0</v>
      </c>
      <c r="D13" s="350" t="s">
        <v>754</v>
      </c>
      <c r="E13" s="352">
        <v>8.0E7</v>
      </c>
    </row>
    <row r="14">
      <c r="A14" s="350" t="s">
        <v>755</v>
      </c>
      <c r="B14" s="351" t="s">
        <v>756</v>
      </c>
      <c r="C14" s="350">
        <v>8.0</v>
      </c>
      <c r="D14" s="350" t="s">
        <v>754</v>
      </c>
      <c r="E14" s="352">
        <v>2.0E7</v>
      </c>
    </row>
    <row r="15">
      <c r="A15" s="350" t="s">
        <v>757</v>
      </c>
      <c r="B15" s="351" t="s">
        <v>758</v>
      </c>
      <c r="C15" s="350">
        <v>9.0</v>
      </c>
      <c r="D15" s="350" t="s">
        <v>754</v>
      </c>
      <c r="E15" s="352"/>
    </row>
    <row r="16">
      <c r="A16" s="350"/>
      <c r="B16" s="351" t="s">
        <v>759</v>
      </c>
      <c r="C16" s="350"/>
      <c r="D16" s="351"/>
      <c r="E16" s="352">
        <v>9250000.0</v>
      </c>
    </row>
    <row r="17">
      <c r="A17" s="350"/>
      <c r="B17" s="351" t="s">
        <v>760</v>
      </c>
      <c r="C17" s="350"/>
      <c r="D17" s="351"/>
      <c r="E17" s="352">
        <v>1.225E7</v>
      </c>
    </row>
    <row r="18">
      <c r="A18" s="350"/>
      <c r="B18" s="351" t="s">
        <v>761</v>
      </c>
      <c r="C18" s="350"/>
      <c r="D18" s="351"/>
      <c r="E18" s="352">
        <v>1.85E7</v>
      </c>
    </row>
    <row r="19">
      <c r="A19" s="350" t="s">
        <v>762</v>
      </c>
      <c r="B19" s="351" t="s">
        <v>763</v>
      </c>
      <c r="C19" s="350">
        <v>10.0</v>
      </c>
      <c r="D19" s="350" t="s">
        <v>754</v>
      </c>
      <c r="E19" s="352">
        <v>6.0E7</v>
      </c>
    </row>
    <row r="20">
      <c r="A20" s="316" t="s">
        <v>764</v>
      </c>
      <c r="B20" s="266" t="s">
        <v>746</v>
      </c>
      <c r="C20" s="256">
        <v>11.0</v>
      </c>
      <c r="D20" s="347" t="s">
        <v>747</v>
      </c>
      <c r="E20" s="349">
        <v>5100000.0</v>
      </c>
    </row>
    <row r="21" ht="15.75" customHeight="1">
      <c r="A21" s="326" t="s">
        <v>719</v>
      </c>
      <c r="B21" s="16"/>
      <c r="C21" s="16"/>
      <c r="D21" s="14"/>
      <c r="E21" s="327">
        <f>SUM(E7:E20)</f>
        <v>216988948</v>
      </c>
    </row>
    <row r="22" ht="15.75" customHeight="1">
      <c r="A22" s="312"/>
      <c r="B22" s="328"/>
      <c r="C22" s="328"/>
      <c r="D22" s="328"/>
      <c r="E22" s="329"/>
    </row>
    <row r="23" ht="15.75" customHeight="1">
      <c r="A23" s="312" t="s">
        <v>412</v>
      </c>
      <c r="B23" s="328"/>
      <c r="C23" s="328"/>
      <c r="D23" s="328"/>
      <c r="E23" s="329"/>
    </row>
    <row r="24" ht="15.75" customHeight="1">
      <c r="A24" s="312"/>
      <c r="B24" s="328"/>
      <c r="C24" s="328"/>
      <c r="D24" s="328"/>
      <c r="E24" s="329"/>
    </row>
    <row r="25" ht="15.75" customHeight="1">
      <c r="A25" s="330" t="s">
        <v>415</v>
      </c>
      <c r="B25" s="328"/>
      <c r="C25" s="328"/>
      <c r="D25" s="328"/>
      <c r="E25" s="329"/>
    </row>
    <row r="26" ht="15.75" customHeight="1">
      <c r="A26" s="331" t="s">
        <v>58</v>
      </c>
      <c r="B26" s="328"/>
      <c r="C26" s="328"/>
      <c r="D26" s="328"/>
      <c r="E26" s="329"/>
    </row>
    <row r="27" ht="15.75" customHeight="1">
      <c r="A27" s="312"/>
      <c r="B27" s="328"/>
      <c r="C27" s="328" t="s">
        <v>695</v>
      </c>
      <c r="D27" s="328"/>
      <c r="E27" s="329"/>
    </row>
    <row r="28" ht="15.75" customHeight="1">
      <c r="A28" s="312"/>
      <c r="B28" s="328"/>
      <c r="C28" s="328"/>
      <c r="D28" s="328"/>
      <c r="E28" s="329"/>
    </row>
    <row r="29" ht="15.75" customHeight="1">
      <c r="A29" s="312"/>
      <c r="B29" s="328"/>
      <c r="C29" s="332" t="s">
        <v>720</v>
      </c>
      <c r="D29" s="328"/>
      <c r="E29" s="329"/>
    </row>
    <row r="30" ht="15.75" customHeight="1">
      <c r="A30" s="312"/>
      <c r="B30" s="328"/>
      <c r="C30" s="328" t="s">
        <v>420</v>
      </c>
      <c r="D30" s="328"/>
      <c r="E30" s="329"/>
    </row>
    <row r="31" ht="15.75" customHeight="1">
      <c r="A31" s="333"/>
      <c r="B31" s="334"/>
      <c r="C31" s="334"/>
      <c r="D31" s="334"/>
      <c r="E31" s="335"/>
    </row>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2:E2"/>
    <mergeCell ref="A3:E3"/>
    <mergeCell ref="A21:D21"/>
  </mergeCells>
  <printOptions/>
  <pageMargins bottom="0.75" footer="0.0" header="0.0" left="0.7" right="0.7" top="0.75"/>
  <pageSetup orientation="landscape"/>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86"/>
    <col customWidth="1" min="2" max="2" width="31.86"/>
    <col customWidth="1" min="3" max="3" width="14.14"/>
    <col customWidth="1" min="4" max="4" width="18.43"/>
    <col customWidth="1" min="5" max="5" width="25.71"/>
    <col customWidth="1" min="6" max="26" width="8.71"/>
  </cols>
  <sheetData>
    <row r="1">
      <c r="A1" s="305" t="s">
        <v>698</v>
      </c>
      <c r="B1" s="306"/>
      <c r="C1" s="306"/>
      <c r="D1" s="306"/>
      <c r="E1" s="307" t="s">
        <v>699</v>
      </c>
    </row>
    <row r="2">
      <c r="A2" s="308" t="s">
        <v>700</v>
      </c>
      <c r="E2" s="242"/>
    </row>
    <row r="3">
      <c r="A3" s="309" t="s">
        <v>701</v>
      </c>
      <c r="E3" s="242"/>
    </row>
    <row r="4">
      <c r="A4" s="310"/>
      <c r="B4" s="161"/>
      <c r="C4" s="161"/>
      <c r="D4" s="161"/>
      <c r="E4" s="311"/>
    </row>
    <row r="5">
      <c r="A5" s="312" t="s">
        <v>702</v>
      </c>
      <c r="B5" s="313">
        <v>2020.0</v>
      </c>
      <c r="C5" s="161"/>
      <c r="D5" s="161"/>
      <c r="E5" s="311"/>
    </row>
    <row r="6">
      <c r="A6" s="314" t="s">
        <v>703</v>
      </c>
      <c r="B6" s="314" t="s">
        <v>704</v>
      </c>
      <c r="C6" s="315" t="s">
        <v>705</v>
      </c>
      <c r="D6" s="314" t="s">
        <v>706</v>
      </c>
      <c r="E6" s="314" t="s">
        <v>707</v>
      </c>
    </row>
    <row r="7">
      <c r="A7" s="316" t="s">
        <v>765</v>
      </c>
      <c r="B7" s="353" t="s">
        <v>766</v>
      </c>
      <c r="C7" s="318">
        <v>1.0</v>
      </c>
      <c r="D7" s="319" t="s">
        <v>747</v>
      </c>
      <c r="E7" s="320">
        <v>3500000.0</v>
      </c>
    </row>
    <row r="8">
      <c r="A8" s="316" t="s">
        <v>708</v>
      </c>
      <c r="B8" s="317" t="s">
        <v>709</v>
      </c>
      <c r="C8" s="318">
        <v>2.0</v>
      </c>
      <c r="D8" s="319" t="s">
        <v>710</v>
      </c>
      <c r="E8" s="320">
        <v>400000.0</v>
      </c>
    </row>
    <row r="9">
      <c r="A9" s="316" t="s">
        <v>767</v>
      </c>
      <c r="B9" s="317" t="s">
        <v>768</v>
      </c>
      <c r="C9" s="318">
        <v>3.0</v>
      </c>
      <c r="D9" s="319" t="s">
        <v>754</v>
      </c>
      <c r="E9" s="320">
        <v>4.0E8</v>
      </c>
    </row>
    <row r="10">
      <c r="A10" s="316" t="s">
        <v>711</v>
      </c>
      <c r="B10" s="317" t="s">
        <v>712</v>
      </c>
      <c r="C10" s="318">
        <v>4.0</v>
      </c>
      <c r="D10" s="319" t="s">
        <v>710</v>
      </c>
      <c r="E10" s="321">
        <v>1000000.0</v>
      </c>
    </row>
    <row r="11">
      <c r="A11" s="316" t="s">
        <v>713</v>
      </c>
      <c r="B11" s="322" t="s">
        <v>714</v>
      </c>
      <c r="C11" s="323">
        <v>5.0</v>
      </c>
      <c r="D11" s="319" t="s">
        <v>710</v>
      </c>
      <c r="E11" s="320">
        <v>1413672.0</v>
      </c>
    </row>
    <row r="12">
      <c r="A12" s="316" t="s">
        <v>715</v>
      </c>
      <c r="B12" s="322" t="s">
        <v>716</v>
      </c>
      <c r="C12" s="323">
        <v>6.0</v>
      </c>
      <c r="D12" s="319" t="s">
        <v>710</v>
      </c>
      <c r="E12" s="320">
        <v>255000.0</v>
      </c>
    </row>
    <row r="13">
      <c r="A13" s="316" t="s">
        <v>717</v>
      </c>
      <c r="B13" s="324" t="s">
        <v>718</v>
      </c>
      <c r="C13" s="323">
        <v>7.0</v>
      </c>
      <c r="D13" s="319" t="s">
        <v>710</v>
      </c>
      <c r="E13" s="325">
        <v>1327500.0</v>
      </c>
    </row>
    <row r="14">
      <c r="A14" s="326" t="s">
        <v>719</v>
      </c>
      <c r="B14" s="16"/>
      <c r="C14" s="16"/>
      <c r="D14" s="14"/>
      <c r="E14" s="327">
        <f>SUM(E7:E13)</f>
        <v>407896172</v>
      </c>
    </row>
    <row r="15">
      <c r="A15" s="312"/>
      <c r="B15" s="328"/>
      <c r="C15" s="328"/>
      <c r="D15" s="328"/>
      <c r="E15" s="329"/>
    </row>
    <row r="16">
      <c r="A16" s="312" t="s">
        <v>412</v>
      </c>
      <c r="B16" s="328"/>
      <c r="C16" s="328"/>
      <c r="D16" s="328"/>
      <c r="E16" s="329"/>
    </row>
    <row r="17">
      <c r="A17" s="312"/>
      <c r="B17" s="328"/>
      <c r="C17" s="328"/>
      <c r="D17" s="328"/>
      <c r="E17" s="329"/>
    </row>
    <row r="18">
      <c r="A18" s="330" t="s">
        <v>415</v>
      </c>
      <c r="B18" s="328"/>
      <c r="C18" s="328"/>
      <c r="D18" s="328"/>
      <c r="E18" s="329"/>
    </row>
    <row r="19">
      <c r="A19" s="331" t="s">
        <v>58</v>
      </c>
      <c r="B19" s="328"/>
      <c r="C19" s="328"/>
      <c r="D19" s="328"/>
      <c r="E19" s="329"/>
    </row>
    <row r="20">
      <c r="A20" s="312"/>
      <c r="B20" s="328"/>
      <c r="C20" s="328" t="s">
        <v>695</v>
      </c>
      <c r="D20" s="328"/>
      <c r="E20" s="329"/>
    </row>
    <row r="21" ht="15.75" customHeight="1">
      <c r="A21" s="312"/>
      <c r="B21" s="328"/>
      <c r="C21" s="328"/>
      <c r="D21" s="328"/>
      <c r="E21" s="329"/>
    </row>
    <row r="22" ht="15.75" customHeight="1">
      <c r="A22" s="312"/>
      <c r="B22" s="328"/>
      <c r="C22" s="332" t="s">
        <v>720</v>
      </c>
      <c r="D22" s="328"/>
      <c r="E22" s="329"/>
    </row>
    <row r="23" ht="15.75" customHeight="1">
      <c r="A23" s="312"/>
      <c r="B23" s="328"/>
      <c r="C23" s="328" t="s">
        <v>420</v>
      </c>
      <c r="D23" s="328"/>
      <c r="E23" s="329"/>
    </row>
    <row r="24" ht="15.75" customHeight="1">
      <c r="A24" s="333"/>
      <c r="B24" s="334"/>
      <c r="C24" s="334"/>
      <c r="D24" s="334"/>
      <c r="E24" s="335"/>
    </row>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2:E2"/>
    <mergeCell ref="A3:E3"/>
    <mergeCell ref="A14:D14"/>
  </mergeCells>
  <printOptions/>
  <pageMargins bottom="0.75" footer="0.0" header="0.0" left="0.7" right="0.2" top="0.75"/>
  <pageSetup scale="90" orientation="landscape"/>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99594"/>
    <pageSetUpPr/>
  </sheetPr>
  <sheetViews>
    <sheetView workbookViewId="0"/>
  </sheetViews>
  <sheetFormatPr customHeight="1" defaultColWidth="14.43" defaultRowHeight="15.0"/>
  <cols>
    <col customWidth="1" min="1" max="1" width="14.29"/>
    <col customWidth="1" min="2" max="2" width="11.86"/>
    <col customWidth="1" min="3" max="3" width="17.43"/>
    <col customWidth="1" min="4" max="4" width="14.57"/>
    <col customWidth="1" min="5" max="5" width="17.43"/>
    <col customWidth="1" min="6" max="6" width="17.14"/>
    <col customWidth="1" min="7" max="7" width="15.71"/>
    <col customWidth="1" min="8" max="8" width="16.0"/>
    <col customWidth="1" min="9" max="9" width="21.0"/>
    <col customWidth="1" min="10" max="26" width="8.71"/>
  </cols>
  <sheetData>
    <row r="1">
      <c r="A1" s="161"/>
      <c r="B1" s="161"/>
      <c r="C1" s="161"/>
      <c r="D1" s="161"/>
      <c r="E1" s="161"/>
      <c r="F1" s="161"/>
      <c r="G1" s="161"/>
      <c r="H1" s="161"/>
      <c r="I1" s="354" t="s">
        <v>769</v>
      </c>
      <c r="J1" s="161"/>
      <c r="K1" s="161"/>
    </row>
    <row r="2">
      <c r="A2" s="355" t="s">
        <v>770</v>
      </c>
      <c r="J2" s="161"/>
      <c r="K2" s="161"/>
    </row>
    <row r="3">
      <c r="A3" s="356" t="s">
        <v>771</v>
      </c>
      <c r="J3" s="161"/>
      <c r="K3" s="161"/>
    </row>
    <row r="4">
      <c r="A4" s="357"/>
      <c r="B4" s="357"/>
      <c r="C4" s="357"/>
      <c r="D4" s="357"/>
      <c r="E4" s="357"/>
      <c r="F4" s="357"/>
      <c r="G4" s="357"/>
      <c r="H4" s="357"/>
      <c r="I4" s="357"/>
      <c r="J4" s="161"/>
      <c r="K4" s="161"/>
    </row>
    <row r="5">
      <c r="A5" s="358" t="s">
        <v>4</v>
      </c>
      <c r="B5" s="358" t="s">
        <v>772</v>
      </c>
      <c r="C5" s="358" t="s">
        <v>773</v>
      </c>
      <c r="D5" s="358" t="s">
        <v>774</v>
      </c>
      <c r="E5" s="359" t="s">
        <v>775</v>
      </c>
      <c r="F5" s="14"/>
      <c r="G5" s="359" t="s">
        <v>776</v>
      </c>
      <c r="H5" s="14"/>
      <c r="I5" s="358" t="s">
        <v>777</v>
      </c>
      <c r="J5" s="161"/>
      <c r="K5" s="161"/>
    </row>
    <row r="6">
      <c r="A6" s="20"/>
      <c r="B6" s="20"/>
      <c r="C6" s="20"/>
      <c r="D6" s="20"/>
      <c r="E6" s="360" t="s">
        <v>778</v>
      </c>
      <c r="F6" s="360" t="s">
        <v>779</v>
      </c>
      <c r="G6" s="360" t="s">
        <v>778</v>
      </c>
      <c r="H6" s="360" t="s">
        <v>779</v>
      </c>
      <c r="I6" s="20"/>
      <c r="J6" s="161"/>
      <c r="K6" s="161"/>
    </row>
    <row r="7">
      <c r="A7" s="361" t="s">
        <v>21</v>
      </c>
      <c r="B7" s="361" t="s">
        <v>22</v>
      </c>
      <c r="C7" s="361" t="s">
        <v>23</v>
      </c>
      <c r="D7" s="361" t="s">
        <v>24</v>
      </c>
      <c r="E7" s="361" t="s">
        <v>25</v>
      </c>
      <c r="F7" s="361" t="s">
        <v>26</v>
      </c>
      <c r="G7" s="361" t="s">
        <v>27</v>
      </c>
      <c r="H7" s="361" t="s">
        <v>28</v>
      </c>
      <c r="I7" s="361" t="s">
        <v>29</v>
      </c>
      <c r="J7" s="161"/>
      <c r="K7" s="161"/>
    </row>
    <row r="8">
      <c r="A8" s="319" t="s">
        <v>146</v>
      </c>
      <c r="B8" s="314" t="s">
        <v>780</v>
      </c>
      <c r="C8" s="362" t="s">
        <v>147</v>
      </c>
      <c r="D8" s="319" t="s">
        <v>148</v>
      </c>
      <c r="E8" s="362" t="s">
        <v>149</v>
      </c>
      <c r="F8" s="362" t="s">
        <v>149</v>
      </c>
      <c r="G8" s="363">
        <v>1.5E7</v>
      </c>
      <c r="H8" s="364">
        <v>1.5E7</v>
      </c>
      <c r="I8" s="319" t="s">
        <v>781</v>
      </c>
      <c r="J8" s="161"/>
      <c r="K8" s="161"/>
    </row>
    <row r="9">
      <c r="A9" s="319" t="s">
        <v>151</v>
      </c>
      <c r="B9" s="314"/>
      <c r="C9" s="365" t="s">
        <v>152</v>
      </c>
      <c r="D9" s="319" t="s">
        <v>782</v>
      </c>
      <c r="E9" s="365" t="s">
        <v>152</v>
      </c>
      <c r="F9" s="365" t="s">
        <v>152</v>
      </c>
      <c r="G9" s="363">
        <v>5000000.0</v>
      </c>
      <c r="H9" s="363">
        <v>5000000.0</v>
      </c>
      <c r="I9" s="319" t="s">
        <v>781</v>
      </c>
      <c r="J9" s="161"/>
      <c r="K9" s="161"/>
    </row>
    <row r="10">
      <c r="A10" s="319" t="s">
        <v>155</v>
      </c>
      <c r="B10" s="366"/>
      <c r="C10" s="362" t="s">
        <v>783</v>
      </c>
      <c r="D10" s="319" t="s">
        <v>784</v>
      </c>
      <c r="E10" s="324" t="s">
        <v>785</v>
      </c>
      <c r="F10" s="362" t="s">
        <v>785</v>
      </c>
      <c r="G10" s="367">
        <v>1000000.0</v>
      </c>
      <c r="H10" s="367">
        <v>1000000.0</v>
      </c>
      <c r="I10" s="319" t="s">
        <v>781</v>
      </c>
      <c r="J10" s="161"/>
      <c r="K10" s="161"/>
    </row>
    <row r="11">
      <c r="A11" s="319" t="s">
        <v>159</v>
      </c>
      <c r="B11" s="109"/>
      <c r="C11" s="362" t="s">
        <v>786</v>
      </c>
      <c r="D11" s="319" t="s">
        <v>161</v>
      </c>
      <c r="E11" s="362" t="s">
        <v>787</v>
      </c>
      <c r="F11" s="362" t="s">
        <v>787</v>
      </c>
      <c r="G11" s="363">
        <v>1.0E7</v>
      </c>
      <c r="H11" s="364">
        <v>1.0E7</v>
      </c>
      <c r="I11" s="319" t="s">
        <v>781</v>
      </c>
      <c r="J11" s="161"/>
      <c r="K11" s="161"/>
    </row>
    <row r="12">
      <c r="A12" s="319" t="s">
        <v>163</v>
      </c>
      <c r="B12" s="366"/>
      <c r="C12" s="362" t="s">
        <v>788</v>
      </c>
      <c r="D12" s="319" t="s">
        <v>148</v>
      </c>
      <c r="E12" s="362" t="s">
        <v>789</v>
      </c>
      <c r="F12" s="362" t="s">
        <v>789</v>
      </c>
      <c r="G12" s="367">
        <v>3000000.0</v>
      </c>
      <c r="H12" s="367">
        <v>3000000.0</v>
      </c>
      <c r="I12" s="319" t="s">
        <v>781</v>
      </c>
      <c r="J12" s="161"/>
      <c r="K12" s="161"/>
    </row>
    <row r="13">
      <c r="A13" s="319" t="s">
        <v>167</v>
      </c>
      <c r="B13" s="366"/>
      <c r="C13" s="362" t="s">
        <v>790</v>
      </c>
      <c r="D13" s="319" t="s">
        <v>165</v>
      </c>
      <c r="E13" s="368" t="s">
        <v>791</v>
      </c>
      <c r="F13" s="368" t="s">
        <v>792</v>
      </c>
      <c r="G13" s="367">
        <v>1.0E7</v>
      </c>
      <c r="H13" s="369">
        <v>1.0E7</v>
      </c>
      <c r="I13" s="319" t="s">
        <v>781</v>
      </c>
      <c r="J13" s="161"/>
      <c r="K13" s="161"/>
    </row>
    <row r="14">
      <c r="A14" s="319" t="s">
        <v>170</v>
      </c>
      <c r="B14" s="109"/>
      <c r="C14" s="370" t="s">
        <v>793</v>
      </c>
      <c r="D14" s="370" t="s">
        <v>794</v>
      </c>
      <c r="E14" s="370" t="s">
        <v>793</v>
      </c>
      <c r="F14" s="370" t="s">
        <v>793</v>
      </c>
      <c r="G14" s="371">
        <v>2000000.0</v>
      </c>
      <c r="H14" s="371">
        <v>2000000.0</v>
      </c>
      <c r="I14" s="319" t="s">
        <v>781</v>
      </c>
      <c r="J14" s="161"/>
      <c r="K14" s="161"/>
    </row>
    <row r="17">
      <c r="A17" s="358" t="s">
        <v>4</v>
      </c>
      <c r="B17" s="358" t="s">
        <v>772</v>
      </c>
      <c r="C17" s="358" t="s">
        <v>773</v>
      </c>
      <c r="D17" s="358" t="s">
        <v>774</v>
      </c>
      <c r="E17" s="359" t="s">
        <v>775</v>
      </c>
      <c r="F17" s="14"/>
      <c r="G17" s="359" t="s">
        <v>776</v>
      </c>
      <c r="H17" s="14"/>
      <c r="I17" s="358" t="s">
        <v>777</v>
      </c>
    </row>
    <row r="18">
      <c r="A18" s="20"/>
      <c r="B18" s="20"/>
      <c r="C18" s="20"/>
      <c r="D18" s="20"/>
      <c r="E18" s="372" t="s">
        <v>778</v>
      </c>
      <c r="F18" s="372" t="s">
        <v>779</v>
      </c>
      <c r="G18" s="372" t="s">
        <v>778</v>
      </c>
      <c r="H18" s="372" t="s">
        <v>779</v>
      </c>
      <c r="I18" s="20"/>
    </row>
    <row r="19">
      <c r="A19" s="373" t="s">
        <v>21</v>
      </c>
      <c r="B19" s="373" t="s">
        <v>22</v>
      </c>
      <c r="C19" s="373" t="s">
        <v>23</v>
      </c>
      <c r="D19" s="373" t="s">
        <v>24</v>
      </c>
      <c r="E19" s="373" t="s">
        <v>25</v>
      </c>
      <c r="F19" s="373" t="s">
        <v>26</v>
      </c>
      <c r="G19" s="373" t="s">
        <v>27</v>
      </c>
      <c r="H19" s="373" t="s">
        <v>28</v>
      </c>
      <c r="I19" s="373" t="s">
        <v>29</v>
      </c>
    </row>
    <row r="20">
      <c r="A20" s="319" t="s">
        <v>173</v>
      </c>
      <c r="B20" s="109"/>
      <c r="C20" s="370" t="s">
        <v>795</v>
      </c>
      <c r="D20" s="370" t="s">
        <v>794</v>
      </c>
      <c r="E20" s="370" t="s">
        <v>795</v>
      </c>
      <c r="F20" s="370" t="s">
        <v>795</v>
      </c>
      <c r="G20" s="371">
        <v>1000000.0</v>
      </c>
      <c r="H20" s="371">
        <v>1000000.0</v>
      </c>
      <c r="I20" s="319" t="s">
        <v>781</v>
      </c>
    </row>
    <row r="21" ht="15.75" customHeight="1">
      <c r="A21" s="319" t="s">
        <v>177</v>
      </c>
      <c r="B21" s="109"/>
      <c r="C21" s="374" t="s">
        <v>796</v>
      </c>
      <c r="D21" s="370" t="s">
        <v>794</v>
      </c>
      <c r="E21" s="370" t="s">
        <v>797</v>
      </c>
      <c r="F21" s="370" t="s">
        <v>797</v>
      </c>
      <c r="G21" s="371">
        <v>1200000.0</v>
      </c>
      <c r="H21" s="371">
        <v>1200000.0</v>
      </c>
      <c r="I21" s="319" t="s">
        <v>781</v>
      </c>
    </row>
    <row r="22" ht="15.75" customHeight="1">
      <c r="A22" s="319" t="s">
        <v>180</v>
      </c>
      <c r="B22" s="109"/>
      <c r="C22" s="370" t="s">
        <v>798</v>
      </c>
      <c r="D22" s="370" t="s">
        <v>799</v>
      </c>
      <c r="E22" s="370" t="s">
        <v>798</v>
      </c>
      <c r="F22" s="370" t="s">
        <v>798</v>
      </c>
      <c r="G22" s="371">
        <v>800000.0</v>
      </c>
      <c r="H22" s="371">
        <v>800000.0</v>
      </c>
      <c r="I22" s="319" t="s">
        <v>781</v>
      </c>
    </row>
    <row r="23" ht="15.75" customHeight="1">
      <c r="A23" s="319" t="s">
        <v>183</v>
      </c>
      <c r="B23" s="366"/>
      <c r="C23" s="271" t="s">
        <v>184</v>
      </c>
      <c r="D23" s="319" t="s">
        <v>800</v>
      </c>
      <c r="E23" s="375" t="s">
        <v>186</v>
      </c>
      <c r="F23" s="375" t="s">
        <v>186</v>
      </c>
      <c r="G23" s="363">
        <v>50000.0</v>
      </c>
      <c r="H23" s="363">
        <v>50000.0</v>
      </c>
      <c r="I23" s="319" t="s">
        <v>781</v>
      </c>
    </row>
    <row r="24" ht="15.75" customHeight="1">
      <c r="A24" s="319" t="s">
        <v>187</v>
      </c>
      <c r="B24" s="376"/>
      <c r="C24" s="375" t="s">
        <v>188</v>
      </c>
      <c r="D24" s="319" t="s">
        <v>801</v>
      </c>
      <c r="E24" s="375" t="s">
        <v>802</v>
      </c>
      <c r="F24" s="375" t="s">
        <v>802</v>
      </c>
      <c r="G24" s="363">
        <v>200000.0</v>
      </c>
      <c r="H24" s="363">
        <v>200000.0</v>
      </c>
      <c r="I24" s="319" t="s">
        <v>781</v>
      </c>
    </row>
    <row r="25" ht="15.75" customHeight="1">
      <c r="A25" s="319" t="s">
        <v>191</v>
      </c>
      <c r="B25" s="366"/>
      <c r="C25" s="362" t="s">
        <v>803</v>
      </c>
      <c r="D25" s="319" t="s">
        <v>157</v>
      </c>
      <c r="E25" s="377" t="s">
        <v>804</v>
      </c>
      <c r="F25" s="377" t="s">
        <v>804</v>
      </c>
      <c r="G25" s="367">
        <v>422709.0</v>
      </c>
      <c r="H25" s="369">
        <v>422709.0</v>
      </c>
      <c r="I25" s="319" t="s">
        <v>781</v>
      </c>
    </row>
    <row r="26" ht="15.75" customHeight="1">
      <c r="A26" s="319" t="s">
        <v>194</v>
      </c>
      <c r="B26" s="366"/>
      <c r="C26" s="375" t="s">
        <v>805</v>
      </c>
      <c r="D26" s="319" t="s">
        <v>196</v>
      </c>
      <c r="E26" s="375" t="s">
        <v>197</v>
      </c>
      <c r="F26" s="375" t="s">
        <v>197</v>
      </c>
      <c r="G26" s="363">
        <v>100000.0</v>
      </c>
      <c r="H26" s="363">
        <v>100000.0</v>
      </c>
      <c r="I26" s="319" t="s">
        <v>781</v>
      </c>
      <c r="K26" s="303"/>
    </row>
    <row r="27" ht="15.75" customHeight="1">
      <c r="A27" s="319" t="s">
        <v>198</v>
      </c>
      <c r="B27" s="366"/>
      <c r="C27" s="375" t="s">
        <v>806</v>
      </c>
      <c r="D27" s="319" t="s">
        <v>200</v>
      </c>
      <c r="E27" s="375" t="s">
        <v>201</v>
      </c>
      <c r="F27" s="375" t="s">
        <v>201</v>
      </c>
      <c r="G27" s="363">
        <v>100000.0</v>
      </c>
      <c r="H27" s="363">
        <v>100000.0</v>
      </c>
      <c r="I27" s="319" t="s">
        <v>781</v>
      </c>
    </row>
    <row r="28" ht="15.75" customHeight="1">
      <c r="A28" s="319" t="s">
        <v>202</v>
      </c>
      <c r="B28" s="366"/>
      <c r="C28" s="362" t="s">
        <v>203</v>
      </c>
      <c r="D28" s="319" t="s">
        <v>157</v>
      </c>
      <c r="E28" s="362" t="s">
        <v>807</v>
      </c>
      <c r="F28" s="362" t="s">
        <v>807</v>
      </c>
      <c r="G28" s="367">
        <v>500000.0</v>
      </c>
      <c r="H28" s="367">
        <v>500000.0</v>
      </c>
      <c r="I28" s="319" t="s">
        <v>781</v>
      </c>
    </row>
    <row r="29" ht="15.75" customHeight="1">
      <c r="A29" s="303"/>
      <c r="B29" s="378"/>
      <c r="C29" s="304"/>
      <c r="D29" s="303"/>
      <c r="E29" s="304"/>
      <c r="F29" s="304"/>
      <c r="G29" s="379"/>
      <c r="H29" s="379"/>
      <c r="I29" s="303"/>
    </row>
    <row r="30" ht="15.75" customHeight="1">
      <c r="A30" s="303"/>
      <c r="B30" s="378"/>
      <c r="C30" s="380"/>
      <c r="D30" s="303"/>
      <c r="E30" s="380"/>
      <c r="F30" s="380"/>
      <c r="G30" s="381"/>
      <c r="H30" s="381"/>
      <c r="I30" s="303"/>
    </row>
    <row r="31" ht="15.75" customHeight="1">
      <c r="A31" s="358" t="s">
        <v>4</v>
      </c>
      <c r="B31" s="358" t="s">
        <v>772</v>
      </c>
      <c r="C31" s="358" t="s">
        <v>773</v>
      </c>
      <c r="D31" s="358" t="s">
        <v>774</v>
      </c>
      <c r="E31" s="359" t="s">
        <v>775</v>
      </c>
      <c r="F31" s="14"/>
      <c r="G31" s="359" t="s">
        <v>776</v>
      </c>
      <c r="H31" s="14"/>
      <c r="I31" s="358" t="s">
        <v>777</v>
      </c>
    </row>
    <row r="32" ht="15.75" customHeight="1">
      <c r="A32" s="20"/>
      <c r="B32" s="20"/>
      <c r="C32" s="20"/>
      <c r="D32" s="20"/>
      <c r="E32" s="372" t="s">
        <v>778</v>
      </c>
      <c r="F32" s="372" t="s">
        <v>779</v>
      </c>
      <c r="G32" s="372" t="s">
        <v>778</v>
      </c>
      <c r="H32" s="372" t="s">
        <v>779</v>
      </c>
      <c r="I32" s="20"/>
    </row>
    <row r="33" ht="15.75" customHeight="1">
      <c r="A33" s="361" t="s">
        <v>21</v>
      </c>
      <c r="B33" s="361" t="s">
        <v>22</v>
      </c>
      <c r="C33" s="361" t="s">
        <v>23</v>
      </c>
      <c r="D33" s="361" t="s">
        <v>24</v>
      </c>
      <c r="E33" s="361" t="s">
        <v>25</v>
      </c>
      <c r="F33" s="361" t="s">
        <v>26</v>
      </c>
      <c r="G33" s="361" t="s">
        <v>27</v>
      </c>
      <c r="H33" s="361" t="s">
        <v>28</v>
      </c>
      <c r="I33" s="361" t="s">
        <v>29</v>
      </c>
    </row>
    <row r="34" ht="15.75" customHeight="1">
      <c r="A34" s="319" t="s">
        <v>208</v>
      </c>
      <c r="B34" s="314"/>
      <c r="C34" s="382" t="s">
        <v>209</v>
      </c>
      <c r="D34" s="319" t="s">
        <v>210</v>
      </c>
      <c r="E34" s="365" t="s">
        <v>808</v>
      </c>
      <c r="F34" s="365" t="s">
        <v>808</v>
      </c>
      <c r="G34" s="363">
        <v>300000.0</v>
      </c>
      <c r="H34" s="363">
        <v>300000.0</v>
      </c>
      <c r="I34" s="319" t="s">
        <v>781</v>
      </c>
    </row>
    <row r="35" ht="15.75" customHeight="1">
      <c r="A35" s="319" t="s">
        <v>212</v>
      </c>
      <c r="B35" s="366"/>
      <c r="C35" s="383" t="s">
        <v>809</v>
      </c>
      <c r="D35" s="319" t="s">
        <v>801</v>
      </c>
      <c r="E35" s="362" t="s">
        <v>810</v>
      </c>
      <c r="F35" s="362" t="s">
        <v>810</v>
      </c>
      <c r="G35" s="363">
        <v>250000.0</v>
      </c>
      <c r="H35" s="363">
        <v>250000.0</v>
      </c>
      <c r="I35" s="319" t="s">
        <v>781</v>
      </c>
    </row>
    <row r="36" ht="15.75" customHeight="1">
      <c r="A36" s="319" t="s">
        <v>216</v>
      </c>
      <c r="B36" s="366"/>
      <c r="C36" s="375" t="s">
        <v>811</v>
      </c>
      <c r="D36" s="319" t="s">
        <v>801</v>
      </c>
      <c r="E36" s="375" t="s">
        <v>219</v>
      </c>
      <c r="F36" s="375" t="s">
        <v>812</v>
      </c>
      <c r="G36" s="363">
        <v>100000.0</v>
      </c>
      <c r="H36" s="363">
        <v>100000.0</v>
      </c>
      <c r="I36" s="319" t="s">
        <v>781</v>
      </c>
    </row>
    <row r="37" ht="15.75" customHeight="1">
      <c r="A37" s="384" t="s">
        <v>220</v>
      </c>
      <c r="B37" s="385"/>
      <c r="C37" s="386" t="s">
        <v>221</v>
      </c>
      <c r="D37" s="384" t="s">
        <v>813</v>
      </c>
      <c r="E37" s="387" t="s">
        <v>814</v>
      </c>
      <c r="F37" s="387" t="s">
        <v>814</v>
      </c>
      <c r="G37" s="388">
        <v>150000.0</v>
      </c>
      <c r="H37" s="388">
        <v>150000.0</v>
      </c>
      <c r="I37" s="384" t="s">
        <v>781</v>
      </c>
    </row>
    <row r="38" ht="15.75" customHeight="1">
      <c r="A38" s="319" t="s">
        <v>224</v>
      </c>
      <c r="B38" s="366"/>
      <c r="C38" s="375" t="s">
        <v>225</v>
      </c>
      <c r="D38" s="384" t="s">
        <v>226</v>
      </c>
      <c r="E38" s="375" t="s">
        <v>815</v>
      </c>
      <c r="F38" s="375" t="s">
        <v>816</v>
      </c>
      <c r="G38" s="363">
        <v>150000.0</v>
      </c>
      <c r="H38" s="363">
        <v>150000.0</v>
      </c>
      <c r="I38" s="319" t="s">
        <v>781</v>
      </c>
    </row>
    <row r="39" ht="15.75" customHeight="1">
      <c r="A39" s="319" t="s">
        <v>228</v>
      </c>
      <c r="B39" s="366"/>
      <c r="C39" s="383" t="s">
        <v>229</v>
      </c>
      <c r="D39" s="384" t="s">
        <v>226</v>
      </c>
      <c r="E39" s="383" t="s">
        <v>229</v>
      </c>
      <c r="F39" s="383" t="s">
        <v>229</v>
      </c>
      <c r="G39" s="389">
        <v>300000.0</v>
      </c>
      <c r="H39" s="389">
        <v>300000.0</v>
      </c>
      <c r="I39" s="319" t="s">
        <v>781</v>
      </c>
    </row>
    <row r="40" ht="15.75" customHeight="1">
      <c r="A40" s="319" t="s">
        <v>230</v>
      </c>
      <c r="B40" s="366"/>
      <c r="C40" s="383" t="s">
        <v>817</v>
      </c>
      <c r="D40" s="384" t="s">
        <v>226</v>
      </c>
      <c r="E40" s="383" t="s">
        <v>818</v>
      </c>
      <c r="F40" s="383" t="s">
        <v>818</v>
      </c>
      <c r="G40" s="389">
        <v>150000.0</v>
      </c>
      <c r="H40" s="389">
        <v>150000.0</v>
      </c>
      <c r="I40" s="319" t="s">
        <v>781</v>
      </c>
    </row>
    <row r="41" ht="15.75" customHeight="1">
      <c r="A41" s="319" t="s">
        <v>233</v>
      </c>
      <c r="B41" s="366"/>
      <c r="C41" s="271" t="s">
        <v>819</v>
      </c>
      <c r="D41" s="384" t="s">
        <v>800</v>
      </c>
      <c r="E41" s="375" t="s">
        <v>820</v>
      </c>
      <c r="F41" s="375" t="s">
        <v>820</v>
      </c>
      <c r="G41" s="363">
        <v>50000.0</v>
      </c>
      <c r="H41" s="363">
        <v>50000.0</v>
      </c>
      <c r="I41" s="319" t="s">
        <v>781</v>
      </c>
    </row>
    <row r="42" ht="15.75" customHeight="1">
      <c r="A42" s="319" t="s">
        <v>236</v>
      </c>
      <c r="B42" s="366"/>
      <c r="C42" s="375" t="s">
        <v>821</v>
      </c>
      <c r="D42" s="384" t="s">
        <v>226</v>
      </c>
      <c r="E42" s="375" t="s">
        <v>821</v>
      </c>
      <c r="F42" s="375" t="s">
        <v>821</v>
      </c>
      <c r="G42" s="363">
        <v>50000.0</v>
      </c>
      <c r="H42" s="363">
        <v>50000.0</v>
      </c>
      <c r="I42" s="319" t="s">
        <v>781</v>
      </c>
    </row>
    <row r="43" ht="41.25" customHeight="1">
      <c r="A43" s="319" t="s">
        <v>239</v>
      </c>
      <c r="B43" s="366"/>
      <c r="C43" s="390" t="s">
        <v>822</v>
      </c>
      <c r="D43" s="384" t="s">
        <v>226</v>
      </c>
      <c r="E43" s="390" t="s">
        <v>823</v>
      </c>
      <c r="F43" s="390" t="s">
        <v>824</v>
      </c>
      <c r="G43" s="363">
        <v>50000.0</v>
      </c>
      <c r="H43" s="363">
        <v>50000.0</v>
      </c>
      <c r="I43" s="319" t="s">
        <v>781</v>
      </c>
    </row>
    <row r="44" ht="15.75" customHeight="1">
      <c r="A44" s="391" t="s">
        <v>411</v>
      </c>
      <c r="B44" s="16"/>
      <c r="C44" s="16"/>
      <c r="D44" s="16"/>
      <c r="E44" s="16"/>
      <c r="F44" s="14"/>
      <c r="G44" s="392">
        <f t="shared" ref="G44:H44" si="1">G43+G42+G41+G40+G39+G38+G37+G36+G35+G34+G28+G27+G26+G25+G24+G23+G22+G21+G20+G14+G13+G12+G11+G10+G9+G8</f>
        <v>51922709</v>
      </c>
      <c r="H44" s="392">
        <f t="shared" si="1"/>
        <v>51922709</v>
      </c>
      <c r="I44" s="393"/>
    </row>
    <row r="45" ht="15.75" customHeight="1">
      <c r="B45" s="301"/>
      <c r="C45" s="301"/>
      <c r="D45" s="301"/>
      <c r="E45" s="301"/>
      <c r="F45" s="301"/>
      <c r="G45" s="394"/>
      <c r="H45" s="357"/>
      <c r="I45" s="357"/>
    </row>
    <row r="46" ht="15.75" customHeight="1">
      <c r="A46" s="395" t="s">
        <v>412</v>
      </c>
      <c r="B46" s="357"/>
      <c r="C46" s="357"/>
      <c r="D46" s="396"/>
      <c r="E46" s="357"/>
      <c r="F46" s="357"/>
      <c r="G46" s="396" t="s">
        <v>825</v>
      </c>
      <c r="H46" s="357"/>
      <c r="I46" s="357"/>
    </row>
    <row r="47" ht="34.5" customHeight="1">
      <c r="A47" s="397" t="s">
        <v>415</v>
      </c>
      <c r="C47" s="398"/>
      <c r="D47" s="397" t="s">
        <v>416</v>
      </c>
      <c r="F47" s="398"/>
      <c r="G47" s="397" t="s">
        <v>417</v>
      </c>
      <c r="I47" s="357"/>
    </row>
    <row r="48" ht="18.0" customHeight="1">
      <c r="A48" s="356" t="s">
        <v>175</v>
      </c>
      <c r="C48" s="357"/>
      <c r="D48" s="356" t="s">
        <v>419</v>
      </c>
      <c r="F48" s="357"/>
      <c r="G48" s="356" t="s">
        <v>420</v>
      </c>
      <c r="I48" s="357"/>
    </row>
    <row r="49" ht="15.75" customHeight="1">
      <c r="A49" s="357"/>
      <c r="B49" s="357"/>
      <c r="C49" s="357"/>
      <c r="D49" s="357"/>
      <c r="E49" s="357"/>
      <c r="F49" s="357"/>
      <c r="G49" s="357"/>
      <c r="H49" s="357"/>
      <c r="I49" s="357"/>
    </row>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0">
    <mergeCell ref="G5:H5"/>
    <mergeCell ref="I5:I6"/>
    <mergeCell ref="A2:I2"/>
    <mergeCell ref="A3:I3"/>
    <mergeCell ref="A5:A6"/>
    <mergeCell ref="B5:B6"/>
    <mergeCell ref="C5:C6"/>
    <mergeCell ref="D5:D6"/>
    <mergeCell ref="E5:F5"/>
    <mergeCell ref="A17:A18"/>
    <mergeCell ref="B17:B18"/>
    <mergeCell ref="C17:C18"/>
    <mergeCell ref="D17:D18"/>
    <mergeCell ref="E17:F17"/>
    <mergeCell ref="G17:H17"/>
    <mergeCell ref="I17:I18"/>
    <mergeCell ref="A44:F44"/>
    <mergeCell ref="A47:B47"/>
    <mergeCell ref="D47:E47"/>
    <mergeCell ref="G47:H47"/>
    <mergeCell ref="A48:B48"/>
    <mergeCell ref="D48:E48"/>
    <mergeCell ref="G48:H48"/>
    <mergeCell ref="A31:A32"/>
    <mergeCell ref="B31:B32"/>
    <mergeCell ref="C31:C32"/>
    <mergeCell ref="D31:D32"/>
    <mergeCell ref="E31:F31"/>
    <mergeCell ref="G31:H31"/>
    <mergeCell ref="I31:I32"/>
  </mergeCells>
  <printOptions/>
  <pageMargins bottom="0.25" footer="0.0" header="0.0" left="0.95" right="0.7" top="0.75"/>
  <pageSetup paperSize="5" scale="90" orientation="landscape"/>
  <drawing r:id="rId1"/>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99594"/>
    <pageSetUpPr/>
  </sheetPr>
  <sheetViews>
    <sheetView workbookViewId="0"/>
  </sheetViews>
  <sheetFormatPr customHeight="1" defaultColWidth="14.43" defaultRowHeight="15.0"/>
  <cols>
    <col customWidth="1" min="1" max="1" width="14.29"/>
    <col customWidth="1" min="2" max="2" width="11.86"/>
    <col customWidth="1" min="3" max="3" width="17.43"/>
    <col customWidth="1" min="4" max="4" width="16.57"/>
    <col customWidth="1" min="5" max="5" width="17.43"/>
    <col customWidth="1" min="6" max="6" width="17.14"/>
    <col customWidth="1" min="7" max="7" width="15.71"/>
    <col customWidth="1" min="8" max="8" width="16.0"/>
    <col customWidth="1" min="9" max="9" width="21.0"/>
    <col customWidth="1" min="10" max="10" width="8.71"/>
    <col customWidth="1" min="11" max="11" width="34.0"/>
    <col customWidth="1" min="12" max="26" width="8.71"/>
  </cols>
  <sheetData>
    <row r="1">
      <c r="A1" s="161"/>
      <c r="B1" s="161"/>
      <c r="C1" s="161"/>
      <c r="D1" s="161"/>
      <c r="E1" s="161"/>
      <c r="F1" s="161"/>
      <c r="G1" s="161"/>
      <c r="H1" s="161"/>
      <c r="I1" s="354" t="s">
        <v>769</v>
      </c>
      <c r="J1" s="161"/>
      <c r="K1" s="161"/>
    </row>
    <row r="2">
      <c r="A2" s="355" t="s">
        <v>770</v>
      </c>
      <c r="J2" s="161"/>
      <c r="K2" s="161"/>
    </row>
    <row r="3">
      <c r="A3" s="356" t="s">
        <v>771</v>
      </c>
      <c r="J3" s="161"/>
      <c r="K3" s="161"/>
    </row>
    <row r="4">
      <c r="A4" s="357"/>
      <c r="B4" s="357"/>
      <c r="C4" s="357"/>
      <c r="D4" s="357"/>
      <c r="E4" s="357"/>
      <c r="F4" s="357"/>
      <c r="G4" s="357"/>
      <c r="H4" s="357"/>
      <c r="I4" s="357"/>
      <c r="J4" s="161"/>
      <c r="K4" s="161"/>
    </row>
    <row r="5">
      <c r="A5" s="358" t="s">
        <v>4</v>
      </c>
      <c r="B5" s="358" t="s">
        <v>772</v>
      </c>
      <c r="C5" s="358" t="s">
        <v>773</v>
      </c>
      <c r="D5" s="358" t="s">
        <v>774</v>
      </c>
      <c r="E5" s="359" t="s">
        <v>775</v>
      </c>
      <c r="F5" s="14"/>
      <c r="G5" s="359" t="s">
        <v>776</v>
      </c>
      <c r="H5" s="14"/>
      <c r="I5" s="358" t="s">
        <v>777</v>
      </c>
      <c r="J5" s="161"/>
      <c r="K5" s="161"/>
    </row>
    <row r="6">
      <c r="A6" s="20"/>
      <c r="B6" s="20"/>
      <c r="C6" s="20"/>
      <c r="D6" s="20"/>
      <c r="E6" s="360" t="s">
        <v>778</v>
      </c>
      <c r="F6" s="360" t="s">
        <v>779</v>
      </c>
      <c r="G6" s="360" t="s">
        <v>778</v>
      </c>
      <c r="H6" s="360" t="s">
        <v>779</v>
      </c>
      <c r="I6" s="20"/>
      <c r="J6" s="161"/>
      <c r="K6" s="161"/>
    </row>
    <row r="7">
      <c r="A7" s="361" t="s">
        <v>21</v>
      </c>
      <c r="B7" s="361" t="s">
        <v>22</v>
      </c>
      <c r="C7" s="361" t="s">
        <v>23</v>
      </c>
      <c r="D7" s="361" t="s">
        <v>24</v>
      </c>
      <c r="E7" s="361" t="s">
        <v>25</v>
      </c>
      <c r="F7" s="361" t="s">
        <v>26</v>
      </c>
      <c r="G7" s="361" t="s">
        <v>27</v>
      </c>
      <c r="H7" s="361" t="s">
        <v>28</v>
      </c>
      <c r="I7" s="361" t="s">
        <v>29</v>
      </c>
      <c r="J7" s="161"/>
      <c r="K7" s="161"/>
    </row>
    <row r="8">
      <c r="A8" s="319" t="s">
        <v>155</v>
      </c>
      <c r="B8" s="314" t="s">
        <v>780</v>
      </c>
      <c r="C8" s="362" t="s">
        <v>147</v>
      </c>
      <c r="D8" s="319" t="s">
        <v>148</v>
      </c>
      <c r="E8" s="365" t="s">
        <v>826</v>
      </c>
      <c r="F8" s="382" t="s">
        <v>827</v>
      </c>
      <c r="G8" s="363">
        <v>1.5E7</v>
      </c>
      <c r="H8" s="364">
        <v>1.5E7</v>
      </c>
      <c r="I8" s="319" t="s">
        <v>781</v>
      </c>
      <c r="J8" s="161"/>
      <c r="K8" s="161"/>
    </row>
    <row r="9">
      <c r="A9" s="319" t="s">
        <v>159</v>
      </c>
      <c r="B9" s="314"/>
      <c r="C9" s="365"/>
      <c r="D9" s="319" t="s">
        <v>782</v>
      </c>
      <c r="E9" s="365" t="s">
        <v>828</v>
      </c>
      <c r="F9" s="365" t="s">
        <v>829</v>
      </c>
      <c r="G9" s="363">
        <v>4329000.0</v>
      </c>
      <c r="H9" s="363">
        <v>4329000.0</v>
      </c>
      <c r="I9" s="319" t="s">
        <v>781</v>
      </c>
      <c r="J9" s="161"/>
      <c r="K9" s="161"/>
    </row>
    <row r="10">
      <c r="A10" s="319" t="s">
        <v>163</v>
      </c>
      <c r="B10" s="366"/>
      <c r="C10" s="362" t="s">
        <v>783</v>
      </c>
      <c r="D10" s="319" t="s">
        <v>784</v>
      </c>
      <c r="E10" s="362" t="s">
        <v>830</v>
      </c>
      <c r="F10" s="362" t="s">
        <v>831</v>
      </c>
      <c r="G10" s="367">
        <v>5400000.0</v>
      </c>
      <c r="H10" s="367">
        <v>5400000.0</v>
      </c>
      <c r="I10" s="319" t="s">
        <v>781</v>
      </c>
      <c r="J10" s="161"/>
      <c r="K10" s="161"/>
    </row>
    <row r="11">
      <c r="A11" s="319"/>
      <c r="B11" s="366"/>
      <c r="C11" s="362"/>
      <c r="D11" s="319" t="s">
        <v>784</v>
      </c>
      <c r="E11" s="362" t="s">
        <v>832</v>
      </c>
      <c r="F11" s="362" t="s">
        <v>833</v>
      </c>
      <c r="G11" s="367">
        <v>100000.0</v>
      </c>
      <c r="H11" s="367">
        <v>100000.0</v>
      </c>
      <c r="I11" s="319" t="s">
        <v>781</v>
      </c>
      <c r="J11" s="161"/>
      <c r="K11" s="161"/>
    </row>
    <row r="12">
      <c r="A12" s="319"/>
      <c r="B12" s="366"/>
      <c r="C12" s="362"/>
      <c r="D12" s="319" t="s">
        <v>784</v>
      </c>
      <c r="E12" s="362" t="s">
        <v>834</v>
      </c>
      <c r="F12" s="362" t="s">
        <v>835</v>
      </c>
      <c r="G12" s="367">
        <v>1000000.0</v>
      </c>
      <c r="H12" s="367">
        <v>1000000.0</v>
      </c>
      <c r="I12" s="319" t="s">
        <v>781</v>
      </c>
      <c r="J12" s="161"/>
      <c r="K12" s="161"/>
    </row>
    <row r="13">
      <c r="A13" s="319" t="s">
        <v>167</v>
      </c>
      <c r="B13" s="109"/>
      <c r="C13" s="362" t="s">
        <v>786</v>
      </c>
      <c r="D13" s="319" t="s">
        <v>161</v>
      </c>
      <c r="E13" s="362" t="s">
        <v>787</v>
      </c>
      <c r="F13" s="362" t="s">
        <v>787</v>
      </c>
      <c r="G13" s="363">
        <v>1.0E7</v>
      </c>
      <c r="H13" s="364">
        <v>1.0E7</v>
      </c>
      <c r="I13" s="319" t="s">
        <v>781</v>
      </c>
      <c r="J13" s="161"/>
      <c r="K13" s="161"/>
    </row>
    <row r="14">
      <c r="A14" s="319" t="s">
        <v>170</v>
      </c>
      <c r="B14" s="366"/>
      <c r="C14" s="362" t="s">
        <v>788</v>
      </c>
      <c r="D14" s="319" t="s">
        <v>148</v>
      </c>
      <c r="E14" s="362" t="s">
        <v>789</v>
      </c>
      <c r="F14" s="362" t="s">
        <v>789</v>
      </c>
      <c r="G14" s="367">
        <v>3000000.0</v>
      </c>
      <c r="H14" s="367">
        <v>3000000.0</v>
      </c>
      <c r="I14" s="319" t="s">
        <v>781</v>
      </c>
      <c r="J14" s="161"/>
      <c r="K14" s="161"/>
    </row>
    <row r="15">
      <c r="A15" s="319" t="s">
        <v>173</v>
      </c>
      <c r="B15" s="366"/>
      <c r="C15" s="362" t="s">
        <v>790</v>
      </c>
      <c r="D15" s="319" t="s">
        <v>165</v>
      </c>
      <c r="E15" s="368" t="s">
        <v>791</v>
      </c>
      <c r="F15" s="368" t="s">
        <v>836</v>
      </c>
      <c r="G15" s="367">
        <v>1.0E7</v>
      </c>
      <c r="H15" s="369">
        <v>1.0E7</v>
      </c>
      <c r="I15" s="319" t="s">
        <v>781</v>
      </c>
      <c r="J15" s="161"/>
      <c r="K15" s="161"/>
    </row>
    <row r="16">
      <c r="A16" s="319" t="s">
        <v>177</v>
      </c>
      <c r="B16" s="109"/>
      <c r="C16" s="362" t="s">
        <v>446</v>
      </c>
      <c r="D16" s="319" t="s">
        <v>801</v>
      </c>
      <c r="E16" s="362" t="s">
        <v>446</v>
      </c>
      <c r="F16" s="362" t="s">
        <v>837</v>
      </c>
      <c r="G16" s="367">
        <v>50000.0</v>
      </c>
      <c r="H16" s="367">
        <v>50000.0</v>
      </c>
      <c r="I16" s="319" t="s">
        <v>781</v>
      </c>
      <c r="K16" s="66">
        <f>G16+G15+G14+G13+G12+G11+G10+G9+G8</f>
        <v>48879000</v>
      </c>
    </row>
    <row r="18">
      <c r="A18" s="358" t="s">
        <v>4</v>
      </c>
      <c r="B18" s="358" t="s">
        <v>772</v>
      </c>
      <c r="C18" s="358" t="s">
        <v>773</v>
      </c>
      <c r="D18" s="358" t="s">
        <v>774</v>
      </c>
      <c r="E18" s="359" t="s">
        <v>775</v>
      </c>
      <c r="F18" s="14"/>
      <c r="G18" s="359" t="s">
        <v>776</v>
      </c>
      <c r="H18" s="14"/>
      <c r="I18" s="358" t="s">
        <v>777</v>
      </c>
    </row>
    <row r="19">
      <c r="A19" s="20"/>
      <c r="B19" s="20"/>
      <c r="C19" s="20"/>
      <c r="D19" s="20"/>
      <c r="E19" s="372" t="s">
        <v>778</v>
      </c>
      <c r="F19" s="372" t="s">
        <v>779</v>
      </c>
      <c r="G19" s="372" t="s">
        <v>778</v>
      </c>
      <c r="H19" s="372" t="s">
        <v>779</v>
      </c>
      <c r="I19" s="20"/>
    </row>
    <row r="20">
      <c r="A20" s="373" t="s">
        <v>21</v>
      </c>
      <c r="B20" s="373" t="s">
        <v>22</v>
      </c>
      <c r="C20" s="373" t="s">
        <v>23</v>
      </c>
      <c r="D20" s="373" t="s">
        <v>24</v>
      </c>
      <c r="E20" s="373" t="s">
        <v>25</v>
      </c>
      <c r="F20" s="373" t="s">
        <v>26</v>
      </c>
      <c r="G20" s="373" t="s">
        <v>27</v>
      </c>
      <c r="H20" s="373" t="s">
        <v>28</v>
      </c>
      <c r="I20" s="373" t="s">
        <v>29</v>
      </c>
    </row>
    <row r="21" ht="15.75" customHeight="1">
      <c r="A21" s="319" t="s">
        <v>180</v>
      </c>
      <c r="B21" s="366"/>
      <c r="C21" s="375" t="s">
        <v>811</v>
      </c>
      <c r="D21" s="319" t="s">
        <v>801</v>
      </c>
      <c r="E21" s="399" t="s">
        <v>838</v>
      </c>
      <c r="F21" s="399" t="s">
        <v>839</v>
      </c>
      <c r="G21" s="363">
        <v>100000.0</v>
      </c>
      <c r="H21" s="363">
        <v>100000.0</v>
      </c>
      <c r="I21" s="319" t="s">
        <v>781</v>
      </c>
    </row>
    <row r="22" ht="15.75" customHeight="1">
      <c r="A22" s="384" t="s">
        <v>183</v>
      </c>
      <c r="B22" s="385"/>
      <c r="C22" s="386" t="s">
        <v>221</v>
      </c>
      <c r="D22" s="384" t="s">
        <v>813</v>
      </c>
      <c r="E22" s="400" t="s">
        <v>840</v>
      </c>
      <c r="F22" s="383" t="s">
        <v>841</v>
      </c>
      <c r="G22" s="388">
        <v>150000.0</v>
      </c>
      <c r="H22" s="388">
        <v>150000.0</v>
      </c>
      <c r="I22" s="384" t="s">
        <v>781</v>
      </c>
    </row>
    <row r="23" ht="15.75" customHeight="1">
      <c r="A23" s="319" t="s">
        <v>187</v>
      </c>
      <c r="B23" s="366"/>
      <c r="C23" s="271" t="s">
        <v>184</v>
      </c>
      <c r="D23" s="319" t="s">
        <v>800</v>
      </c>
      <c r="E23" s="382" t="s">
        <v>842</v>
      </c>
      <c r="F23" s="382" t="s">
        <v>843</v>
      </c>
      <c r="G23" s="363">
        <v>50000.0</v>
      </c>
      <c r="H23" s="363">
        <v>50000.0</v>
      </c>
      <c r="I23" s="319" t="s">
        <v>781</v>
      </c>
    </row>
    <row r="24" ht="50.25" customHeight="1">
      <c r="A24" s="319" t="s">
        <v>191</v>
      </c>
      <c r="B24" s="376"/>
      <c r="C24" s="375" t="s">
        <v>448</v>
      </c>
      <c r="D24" s="319" t="s">
        <v>801</v>
      </c>
      <c r="E24" s="382" t="s">
        <v>844</v>
      </c>
      <c r="F24" s="382" t="s">
        <v>449</v>
      </c>
      <c r="G24" s="363">
        <v>100000.0</v>
      </c>
      <c r="H24" s="363">
        <v>100000.0</v>
      </c>
      <c r="I24" s="319" t="s">
        <v>781</v>
      </c>
    </row>
    <row r="25" ht="15.75" customHeight="1">
      <c r="A25" s="319" t="s">
        <v>194</v>
      </c>
      <c r="B25" s="366"/>
      <c r="C25" s="362" t="s">
        <v>803</v>
      </c>
      <c r="D25" s="319" t="s">
        <v>157</v>
      </c>
      <c r="E25" s="377" t="s">
        <v>804</v>
      </c>
      <c r="F25" s="377" t="s">
        <v>804</v>
      </c>
      <c r="G25" s="367">
        <v>322709.0</v>
      </c>
      <c r="H25" s="367">
        <v>322709.0</v>
      </c>
      <c r="I25" s="319" t="s">
        <v>781</v>
      </c>
    </row>
    <row r="26" ht="15.75" customHeight="1">
      <c r="A26" s="319" t="s">
        <v>198</v>
      </c>
      <c r="B26" s="366"/>
      <c r="C26" s="375" t="s">
        <v>805</v>
      </c>
      <c r="D26" s="319" t="s">
        <v>196</v>
      </c>
      <c r="E26" s="401" t="s">
        <v>845</v>
      </c>
      <c r="F26" s="324" t="s">
        <v>846</v>
      </c>
      <c r="G26" s="363">
        <v>100000.0</v>
      </c>
      <c r="H26" s="363">
        <v>100000.0</v>
      </c>
      <c r="I26" s="319" t="s">
        <v>781</v>
      </c>
      <c r="K26" s="303"/>
    </row>
    <row r="27" ht="15.75" customHeight="1">
      <c r="A27" s="319" t="s">
        <v>202</v>
      </c>
      <c r="B27" s="366"/>
      <c r="C27" s="375" t="s">
        <v>806</v>
      </c>
      <c r="D27" s="319" t="s">
        <v>200</v>
      </c>
      <c r="E27" s="402" t="s">
        <v>451</v>
      </c>
      <c r="F27" s="382" t="s">
        <v>847</v>
      </c>
      <c r="G27" s="363">
        <v>100000.0</v>
      </c>
      <c r="H27" s="363">
        <v>100000.0</v>
      </c>
      <c r="I27" s="319" t="s">
        <v>781</v>
      </c>
      <c r="K27" s="66">
        <f>G27+G26+G25+G24+G23+G22+G21</f>
        <v>922709</v>
      </c>
    </row>
    <row r="28" ht="15.75" customHeight="1">
      <c r="A28" s="303"/>
      <c r="B28" s="378"/>
      <c r="C28" s="304"/>
      <c r="D28" s="303"/>
      <c r="E28" s="304"/>
      <c r="F28" s="304"/>
      <c r="G28" s="379"/>
      <c r="H28" s="379"/>
      <c r="I28" s="303"/>
    </row>
    <row r="29" ht="15.75" customHeight="1">
      <c r="A29" s="303"/>
      <c r="B29" s="378"/>
      <c r="C29" s="380"/>
      <c r="D29" s="303"/>
      <c r="E29" s="380"/>
      <c r="F29" s="380"/>
      <c r="G29" s="381"/>
      <c r="H29" s="381"/>
      <c r="I29" s="303"/>
    </row>
    <row r="30" ht="15.75" customHeight="1">
      <c r="A30" s="358" t="s">
        <v>4</v>
      </c>
      <c r="B30" s="358" t="s">
        <v>772</v>
      </c>
      <c r="C30" s="358" t="s">
        <v>773</v>
      </c>
      <c r="D30" s="358" t="s">
        <v>774</v>
      </c>
      <c r="E30" s="359" t="s">
        <v>775</v>
      </c>
      <c r="F30" s="14"/>
      <c r="G30" s="359" t="s">
        <v>776</v>
      </c>
      <c r="H30" s="14"/>
      <c r="I30" s="358" t="s">
        <v>777</v>
      </c>
    </row>
    <row r="31" ht="15.75" customHeight="1">
      <c r="A31" s="20"/>
      <c r="B31" s="20"/>
      <c r="C31" s="20"/>
      <c r="D31" s="20"/>
      <c r="E31" s="372" t="s">
        <v>778</v>
      </c>
      <c r="F31" s="372" t="s">
        <v>779</v>
      </c>
      <c r="G31" s="372" t="s">
        <v>778</v>
      </c>
      <c r="H31" s="372" t="s">
        <v>779</v>
      </c>
      <c r="I31" s="20"/>
    </row>
    <row r="32" ht="15.75" customHeight="1">
      <c r="A32" s="361" t="s">
        <v>21</v>
      </c>
      <c r="B32" s="361" t="s">
        <v>22</v>
      </c>
      <c r="C32" s="361" t="s">
        <v>23</v>
      </c>
      <c r="D32" s="361" t="s">
        <v>24</v>
      </c>
      <c r="E32" s="361" t="s">
        <v>25</v>
      </c>
      <c r="F32" s="361" t="s">
        <v>26</v>
      </c>
      <c r="G32" s="361" t="s">
        <v>27</v>
      </c>
      <c r="H32" s="361" t="s">
        <v>28</v>
      </c>
      <c r="I32" s="361" t="s">
        <v>29</v>
      </c>
    </row>
    <row r="33" ht="15.75" customHeight="1">
      <c r="A33" s="319" t="s">
        <v>208</v>
      </c>
      <c r="B33" s="366"/>
      <c r="C33" s="362" t="s">
        <v>203</v>
      </c>
      <c r="D33" s="319" t="s">
        <v>157</v>
      </c>
      <c r="E33" s="362" t="s">
        <v>807</v>
      </c>
      <c r="F33" s="362" t="s">
        <v>807</v>
      </c>
      <c r="G33" s="367">
        <v>450000.0</v>
      </c>
      <c r="H33" s="367">
        <v>450000.0</v>
      </c>
      <c r="I33" s="319" t="s">
        <v>781</v>
      </c>
    </row>
    <row r="34" ht="15.75" customHeight="1">
      <c r="A34" s="319" t="s">
        <v>212</v>
      </c>
      <c r="B34" s="314"/>
      <c r="C34" s="382" t="s">
        <v>209</v>
      </c>
      <c r="D34" s="319" t="s">
        <v>210</v>
      </c>
      <c r="E34" s="402" t="s">
        <v>848</v>
      </c>
      <c r="F34" s="377" t="s">
        <v>849</v>
      </c>
      <c r="G34" s="363">
        <v>300000.0</v>
      </c>
      <c r="H34" s="363">
        <v>300000.0</v>
      </c>
      <c r="I34" s="319" t="s">
        <v>781</v>
      </c>
    </row>
    <row r="35" ht="15.75" customHeight="1">
      <c r="A35" s="319" t="s">
        <v>216</v>
      </c>
      <c r="B35" s="366"/>
      <c r="C35" s="383" t="s">
        <v>809</v>
      </c>
      <c r="D35" s="319" t="s">
        <v>801</v>
      </c>
      <c r="E35" s="362" t="s">
        <v>810</v>
      </c>
      <c r="F35" s="362" t="s">
        <v>810</v>
      </c>
      <c r="G35" s="363">
        <v>250000.0</v>
      </c>
      <c r="H35" s="363">
        <v>250000.0</v>
      </c>
      <c r="I35" s="319" t="s">
        <v>781</v>
      </c>
    </row>
    <row r="36" ht="15.75" customHeight="1">
      <c r="A36" s="319" t="s">
        <v>220</v>
      </c>
      <c r="B36" s="366"/>
      <c r="C36" s="375" t="s">
        <v>225</v>
      </c>
      <c r="D36" s="384" t="s">
        <v>226</v>
      </c>
      <c r="E36" s="375" t="s">
        <v>815</v>
      </c>
      <c r="F36" s="375" t="s">
        <v>816</v>
      </c>
      <c r="G36" s="363">
        <v>100000.0</v>
      </c>
      <c r="H36" s="363">
        <v>100000.0</v>
      </c>
      <c r="I36" s="319" t="s">
        <v>781</v>
      </c>
    </row>
    <row r="37" ht="15.75" customHeight="1">
      <c r="A37" s="319" t="s">
        <v>224</v>
      </c>
      <c r="B37" s="366"/>
      <c r="C37" s="383" t="s">
        <v>229</v>
      </c>
      <c r="D37" s="384" t="s">
        <v>226</v>
      </c>
      <c r="E37" s="383" t="s">
        <v>229</v>
      </c>
      <c r="F37" s="383" t="s">
        <v>229</v>
      </c>
      <c r="G37" s="389">
        <v>150000.0</v>
      </c>
      <c r="H37" s="389">
        <v>150000.0</v>
      </c>
      <c r="I37" s="319" t="s">
        <v>781</v>
      </c>
    </row>
    <row r="38" ht="15.75" customHeight="1">
      <c r="A38" s="319" t="s">
        <v>228</v>
      </c>
      <c r="B38" s="366"/>
      <c r="C38" s="383" t="s">
        <v>817</v>
      </c>
      <c r="D38" s="384" t="s">
        <v>226</v>
      </c>
      <c r="E38" s="383" t="s">
        <v>818</v>
      </c>
      <c r="F38" s="383" t="s">
        <v>818</v>
      </c>
      <c r="G38" s="389">
        <v>100000.0</v>
      </c>
      <c r="H38" s="389">
        <v>100000.0</v>
      </c>
      <c r="I38" s="319" t="s">
        <v>781</v>
      </c>
    </row>
    <row r="39" ht="15.75" customHeight="1">
      <c r="A39" s="319" t="s">
        <v>230</v>
      </c>
      <c r="B39" s="366"/>
      <c r="C39" s="375" t="s">
        <v>821</v>
      </c>
      <c r="D39" s="384" t="s">
        <v>226</v>
      </c>
      <c r="E39" s="390" t="s">
        <v>823</v>
      </c>
      <c r="F39" s="390" t="s">
        <v>850</v>
      </c>
      <c r="G39" s="363">
        <v>100000.0</v>
      </c>
      <c r="H39" s="363">
        <v>100000.0</v>
      </c>
      <c r="I39" s="319" t="s">
        <v>781</v>
      </c>
      <c r="K39" s="66">
        <f>G39+G38+G37+G36+G35+G34+G33</f>
        <v>1450000</v>
      </c>
    </row>
    <row r="40" ht="15.75" customHeight="1">
      <c r="A40" s="391" t="s">
        <v>411</v>
      </c>
      <c r="B40" s="16"/>
      <c r="C40" s="16"/>
      <c r="D40" s="16"/>
      <c r="E40" s="16"/>
      <c r="F40" s="14"/>
      <c r="G40" s="392">
        <v>5.1251709E7</v>
      </c>
      <c r="H40" s="392">
        <v>5.1251709E7</v>
      </c>
      <c r="I40" s="393"/>
      <c r="K40" s="66">
        <f>K39+K16+K27</f>
        <v>51251709</v>
      </c>
    </row>
    <row r="41" ht="15.75" customHeight="1">
      <c r="B41" s="301"/>
      <c r="C41" s="301"/>
      <c r="D41" s="301"/>
      <c r="E41" s="301"/>
      <c r="F41" s="301"/>
      <c r="G41" s="394"/>
      <c r="H41" s="357"/>
      <c r="I41" s="357"/>
    </row>
    <row r="42" ht="15.75" customHeight="1">
      <c r="A42" s="395" t="s">
        <v>412</v>
      </c>
      <c r="B42" s="357"/>
      <c r="C42" s="357"/>
      <c r="D42" s="396"/>
      <c r="E42" s="357"/>
      <c r="F42" s="357"/>
      <c r="G42" s="396" t="s">
        <v>825</v>
      </c>
      <c r="H42" s="357"/>
      <c r="I42" s="357"/>
    </row>
    <row r="43" ht="34.5" customHeight="1">
      <c r="A43" s="397" t="s">
        <v>415</v>
      </c>
      <c r="C43" s="398"/>
      <c r="D43" s="397" t="s">
        <v>416</v>
      </c>
      <c r="F43" s="398"/>
      <c r="G43" s="397" t="s">
        <v>417</v>
      </c>
      <c r="I43" s="357"/>
    </row>
    <row r="44" ht="18.0" customHeight="1">
      <c r="A44" s="356" t="s">
        <v>175</v>
      </c>
      <c r="C44" s="357"/>
      <c r="D44" s="356" t="s">
        <v>419</v>
      </c>
      <c r="F44" s="357"/>
      <c r="G44" s="356" t="s">
        <v>420</v>
      </c>
      <c r="I44" s="357"/>
    </row>
    <row r="45" ht="15.75" customHeight="1">
      <c r="A45" s="357"/>
      <c r="B45" s="357"/>
      <c r="C45" s="357"/>
      <c r="D45" s="357"/>
      <c r="E45" s="357"/>
      <c r="F45" s="357"/>
      <c r="G45" s="357"/>
      <c r="H45" s="357"/>
      <c r="I45" s="357"/>
    </row>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0">
    <mergeCell ref="G5:H5"/>
    <mergeCell ref="I5:I6"/>
    <mergeCell ref="A2:I2"/>
    <mergeCell ref="A3:I3"/>
    <mergeCell ref="A5:A6"/>
    <mergeCell ref="B5:B6"/>
    <mergeCell ref="C5:C6"/>
    <mergeCell ref="D5:D6"/>
    <mergeCell ref="E5:F5"/>
    <mergeCell ref="A18:A19"/>
    <mergeCell ref="B18:B19"/>
    <mergeCell ref="C18:C19"/>
    <mergeCell ref="D18:D19"/>
    <mergeCell ref="E18:F18"/>
    <mergeCell ref="G18:H18"/>
    <mergeCell ref="I18:I19"/>
    <mergeCell ref="A40:F40"/>
    <mergeCell ref="A43:B43"/>
    <mergeCell ref="D43:E43"/>
    <mergeCell ref="G43:H43"/>
    <mergeCell ref="A44:B44"/>
    <mergeCell ref="D44:E44"/>
    <mergeCell ref="G44:H44"/>
    <mergeCell ref="A30:A31"/>
    <mergeCell ref="B30:B31"/>
    <mergeCell ref="C30:C31"/>
    <mergeCell ref="D30:D31"/>
    <mergeCell ref="E30:F30"/>
    <mergeCell ref="G30:H30"/>
    <mergeCell ref="I30:I31"/>
  </mergeCells>
  <printOptions/>
  <pageMargins bottom="0.25" footer="0.0" header="0.0" left="0.95" right="0.7" top="0.25"/>
  <pageSetup paperSize="5" scale="90" orientation="landscape"/>
  <drawing r:id="rId1"/>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99594"/>
    <pageSetUpPr/>
  </sheetPr>
  <sheetViews>
    <sheetView workbookViewId="0"/>
  </sheetViews>
  <sheetFormatPr customHeight="1" defaultColWidth="14.43" defaultRowHeight="15.0"/>
  <cols>
    <col customWidth="1" min="1" max="1" width="16.0"/>
    <col customWidth="1" min="2" max="2" width="16.29"/>
    <col customWidth="1" min="3" max="3" width="21.86"/>
    <col customWidth="1" min="4" max="4" width="20.86"/>
    <col customWidth="1" min="5" max="5" width="17.29"/>
    <col customWidth="1" min="6" max="6" width="18.0"/>
    <col customWidth="1" min="7" max="7" width="15.29"/>
    <col customWidth="1" min="8" max="8" width="14.71"/>
    <col customWidth="1" min="9" max="9" width="15.43"/>
    <col customWidth="1" min="10" max="26" width="8.71"/>
  </cols>
  <sheetData>
    <row r="1">
      <c r="I1" s="403" t="s">
        <v>851</v>
      </c>
    </row>
    <row r="2">
      <c r="A2" s="404" t="s">
        <v>852</v>
      </c>
    </row>
    <row r="3">
      <c r="A3" s="405" t="s">
        <v>853</v>
      </c>
    </row>
    <row r="4">
      <c r="A4" s="404" t="s">
        <v>771</v>
      </c>
    </row>
    <row r="5">
      <c r="C5" s="161"/>
    </row>
    <row r="7">
      <c r="A7" s="358" t="s">
        <v>4</v>
      </c>
      <c r="B7" s="406" t="s">
        <v>772</v>
      </c>
      <c r="C7" s="406" t="s">
        <v>773</v>
      </c>
      <c r="D7" s="358" t="s">
        <v>774</v>
      </c>
      <c r="E7" s="407" t="s">
        <v>775</v>
      </c>
      <c r="F7" s="14"/>
      <c r="G7" s="407" t="s">
        <v>776</v>
      </c>
      <c r="H7" s="14"/>
      <c r="I7" s="358" t="s">
        <v>777</v>
      </c>
    </row>
    <row r="8">
      <c r="A8" s="20"/>
      <c r="B8" s="20"/>
      <c r="C8" s="20"/>
      <c r="D8" s="20"/>
      <c r="E8" s="408" t="s">
        <v>778</v>
      </c>
      <c r="F8" s="408" t="s">
        <v>779</v>
      </c>
      <c r="G8" s="408" t="s">
        <v>778</v>
      </c>
      <c r="H8" s="408" t="s">
        <v>779</v>
      </c>
      <c r="I8" s="20"/>
    </row>
    <row r="9">
      <c r="A9" s="361" t="s">
        <v>21</v>
      </c>
      <c r="B9" s="361" t="s">
        <v>22</v>
      </c>
      <c r="C9" s="361" t="s">
        <v>23</v>
      </c>
      <c r="D9" s="361" t="s">
        <v>24</v>
      </c>
      <c r="E9" s="361" t="s">
        <v>25</v>
      </c>
      <c r="F9" s="361" t="s">
        <v>26</v>
      </c>
      <c r="G9" s="361" t="s">
        <v>27</v>
      </c>
      <c r="H9" s="361" t="s">
        <v>28</v>
      </c>
      <c r="I9" s="361" t="s">
        <v>29</v>
      </c>
    </row>
    <row r="10">
      <c r="A10" s="323" t="s">
        <v>244</v>
      </c>
      <c r="B10" s="409" t="s">
        <v>780</v>
      </c>
      <c r="C10" s="377" t="s">
        <v>245</v>
      </c>
      <c r="D10" s="323" t="s">
        <v>854</v>
      </c>
      <c r="E10" s="368" t="s">
        <v>855</v>
      </c>
      <c r="F10" s="368" t="s">
        <v>855</v>
      </c>
      <c r="G10" s="410">
        <v>3392687.0</v>
      </c>
      <c r="H10" s="410">
        <f>G10</f>
        <v>3392687</v>
      </c>
      <c r="I10" s="323" t="s">
        <v>856</v>
      </c>
    </row>
    <row r="11">
      <c r="A11" s="323" t="s">
        <v>249</v>
      </c>
      <c r="B11" s="409" t="s">
        <v>780</v>
      </c>
      <c r="C11" s="377" t="s">
        <v>250</v>
      </c>
      <c r="D11" s="323" t="s">
        <v>251</v>
      </c>
      <c r="E11" s="377" t="s">
        <v>250</v>
      </c>
      <c r="F11" s="377" t="s">
        <v>250</v>
      </c>
      <c r="G11" s="410">
        <v>4500000.0</v>
      </c>
      <c r="H11" s="410">
        <v>4500000.0</v>
      </c>
      <c r="I11" s="323" t="s">
        <v>856</v>
      </c>
    </row>
    <row r="12" ht="65.25" customHeight="1">
      <c r="A12" s="323" t="s">
        <v>253</v>
      </c>
      <c r="B12" s="409" t="s">
        <v>780</v>
      </c>
      <c r="C12" s="368" t="s">
        <v>254</v>
      </c>
      <c r="D12" s="323" t="s">
        <v>251</v>
      </c>
      <c r="E12" s="368" t="s">
        <v>254</v>
      </c>
      <c r="F12" s="368" t="s">
        <v>254</v>
      </c>
      <c r="G12" s="410">
        <v>250000.0</v>
      </c>
      <c r="H12" s="410">
        <v>250000.0</v>
      </c>
      <c r="I12" s="323" t="s">
        <v>856</v>
      </c>
    </row>
    <row r="13">
      <c r="A13" s="411" t="s">
        <v>411</v>
      </c>
      <c r="B13" s="16"/>
      <c r="C13" s="16"/>
      <c r="D13" s="16"/>
      <c r="E13" s="16"/>
      <c r="F13" s="14"/>
      <c r="G13" s="412">
        <f t="shared" ref="G13:H13" si="1">SUM(G10:G12)</f>
        <v>8142687</v>
      </c>
      <c r="H13" s="412">
        <f t="shared" si="1"/>
        <v>8142687</v>
      </c>
      <c r="I13" s="413"/>
    </row>
    <row r="15">
      <c r="A15" s="414" t="s">
        <v>412</v>
      </c>
      <c r="G15" s="414" t="s">
        <v>695</v>
      </c>
    </row>
    <row r="18">
      <c r="A18" s="415" t="s">
        <v>415</v>
      </c>
      <c r="B18" s="415"/>
      <c r="C18" s="415"/>
      <c r="D18" s="415" t="s">
        <v>416</v>
      </c>
      <c r="E18" s="415"/>
      <c r="F18" s="415"/>
      <c r="G18" s="415" t="s">
        <v>417</v>
      </c>
      <c r="I18" s="416"/>
    </row>
    <row r="19">
      <c r="A19" s="414" t="s">
        <v>175</v>
      </c>
      <c r="D19" s="414" t="s">
        <v>419</v>
      </c>
      <c r="G19" s="414" t="s">
        <v>420</v>
      </c>
      <c r="I19" s="417"/>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E7:F7"/>
    <mergeCell ref="G7:H7"/>
    <mergeCell ref="D7:D8"/>
    <mergeCell ref="A13:F13"/>
    <mergeCell ref="A2:I2"/>
    <mergeCell ref="A3:I3"/>
    <mergeCell ref="A4:I4"/>
    <mergeCell ref="A7:A8"/>
    <mergeCell ref="B7:B8"/>
    <mergeCell ref="C7:C8"/>
    <mergeCell ref="I7:I8"/>
  </mergeCells>
  <printOptions/>
  <pageMargins bottom="0.5" footer="0.0" header="0.0" left="0.45" right="0.0" top="0.5"/>
  <pageSetup paperSize="5" orientation="landscape"/>
  <drawing r:id="rId1"/>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99594"/>
    <pageSetUpPr/>
  </sheetPr>
  <sheetViews>
    <sheetView workbookViewId="0"/>
  </sheetViews>
  <sheetFormatPr customHeight="1" defaultColWidth="14.43" defaultRowHeight="15.0"/>
  <cols>
    <col customWidth="1" min="1" max="1" width="16.0"/>
    <col customWidth="1" min="2" max="2" width="16.29"/>
    <col customWidth="1" min="3" max="3" width="21.86"/>
    <col customWidth="1" min="4" max="4" width="20.86"/>
    <col customWidth="1" min="5" max="5" width="17.29"/>
    <col customWidth="1" min="6" max="6" width="18.0"/>
    <col customWidth="1" min="7" max="7" width="15.29"/>
    <col customWidth="1" min="8" max="8" width="14.71"/>
    <col customWidth="1" min="9" max="9" width="15.43"/>
    <col customWidth="1" min="10" max="26" width="8.71"/>
  </cols>
  <sheetData>
    <row r="1">
      <c r="I1" s="403" t="s">
        <v>851</v>
      </c>
    </row>
    <row r="2">
      <c r="A2" s="404" t="s">
        <v>852</v>
      </c>
    </row>
    <row r="3">
      <c r="A3" s="405" t="s">
        <v>853</v>
      </c>
    </row>
    <row r="4">
      <c r="A4" s="404" t="s">
        <v>771</v>
      </c>
    </row>
    <row r="6">
      <c r="A6" s="358" t="s">
        <v>4</v>
      </c>
      <c r="B6" s="406" t="s">
        <v>772</v>
      </c>
      <c r="C6" s="406" t="s">
        <v>773</v>
      </c>
      <c r="D6" s="358" t="s">
        <v>774</v>
      </c>
      <c r="E6" s="407" t="s">
        <v>775</v>
      </c>
      <c r="F6" s="14"/>
      <c r="G6" s="407" t="s">
        <v>776</v>
      </c>
      <c r="H6" s="14"/>
      <c r="I6" s="358" t="s">
        <v>777</v>
      </c>
    </row>
    <row r="7">
      <c r="A7" s="20"/>
      <c r="B7" s="20"/>
      <c r="C7" s="20"/>
      <c r="D7" s="20"/>
      <c r="E7" s="408" t="s">
        <v>778</v>
      </c>
      <c r="F7" s="408" t="s">
        <v>779</v>
      </c>
      <c r="G7" s="408" t="s">
        <v>778</v>
      </c>
      <c r="H7" s="408" t="s">
        <v>779</v>
      </c>
      <c r="I7" s="20"/>
    </row>
    <row r="8">
      <c r="A8" s="361" t="s">
        <v>21</v>
      </c>
      <c r="B8" s="361" t="s">
        <v>22</v>
      </c>
      <c r="C8" s="361" t="s">
        <v>23</v>
      </c>
      <c r="D8" s="361" t="s">
        <v>24</v>
      </c>
      <c r="E8" s="361" t="s">
        <v>25</v>
      </c>
      <c r="F8" s="361" t="s">
        <v>26</v>
      </c>
      <c r="G8" s="361" t="s">
        <v>27</v>
      </c>
      <c r="H8" s="361" t="s">
        <v>28</v>
      </c>
      <c r="I8" s="361" t="s">
        <v>29</v>
      </c>
    </row>
    <row r="9">
      <c r="A9" s="323" t="s">
        <v>233</v>
      </c>
      <c r="B9" s="409" t="s">
        <v>780</v>
      </c>
      <c r="C9" s="377" t="s">
        <v>245</v>
      </c>
      <c r="D9" s="323" t="s">
        <v>854</v>
      </c>
      <c r="E9" s="368" t="s">
        <v>855</v>
      </c>
      <c r="F9" s="368" t="s">
        <v>855</v>
      </c>
      <c r="G9" s="410">
        <v>1300000.0</v>
      </c>
      <c r="H9" s="410">
        <f>G9</f>
        <v>1300000</v>
      </c>
      <c r="I9" s="323" t="s">
        <v>856</v>
      </c>
    </row>
    <row r="10" ht="57.75" customHeight="1">
      <c r="A10" s="323" t="s">
        <v>236</v>
      </c>
      <c r="B10" s="409" t="s">
        <v>780</v>
      </c>
      <c r="C10" s="377" t="s">
        <v>250</v>
      </c>
      <c r="D10" s="323" t="s">
        <v>251</v>
      </c>
      <c r="E10" s="368" t="s">
        <v>250</v>
      </c>
      <c r="F10" s="368" t="s">
        <v>250</v>
      </c>
      <c r="G10" s="410">
        <v>4500000.0</v>
      </c>
      <c r="H10" s="410">
        <v>4500000.0</v>
      </c>
      <c r="I10" s="323" t="s">
        <v>856</v>
      </c>
    </row>
    <row r="11">
      <c r="A11" s="323" t="s">
        <v>239</v>
      </c>
      <c r="B11" s="409" t="s">
        <v>780</v>
      </c>
      <c r="C11" s="368" t="s">
        <v>254</v>
      </c>
      <c r="D11" s="323" t="s">
        <v>251</v>
      </c>
      <c r="E11" s="368" t="s">
        <v>254</v>
      </c>
      <c r="F11" s="368" t="s">
        <v>254</v>
      </c>
      <c r="G11" s="410">
        <v>250000.0</v>
      </c>
      <c r="H11" s="410">
        <v>250000.0</v>
      </c>
      <c r="I11" s="323" t="s">
        <v>856</v>
      </c>
    </row>
    <row r="12" ht="44.25" customHeight="1">
      <c r="A12" s="323" t="s">
        <v>244</v>
      </c>
      <c r="B12" s="409" t="s">
        <v>780</v>
      </c>
      <c r="C12" s="368" t="s">
        <v>470</v>
      </c>
      <c r="D12" s="323" t="s">
        <v>471</v>
      </c>
      <c r="E12" s="368" t="s">
        <v>857</v>
      </c>
      <c r="F12" s="368" t="s">
        <v>472</v>
      </c>
      <c r="G12" s="410">
        <v>1200000.0</v>
      </c>
      <c r="H12" s="410">
        <f t="shared" ref="H12:H15" si="1">G12</f>
        <v>1200000</v>
      </c>
      <c r="I12" s="323" t="s">
        <v>856</v>
      </c>
    </row>
    <row r="13" ht="42.0" customHeight="1">
      <c r="A13" s="323" t="s">
        <v>249</v>
      </c>
      <c r="B13" s="409" t="s">
        <v>780</v>
      </c>
      <c r="C13" s="377" t="s">
        <v>474</v>
      </c>
      <c r="D13" s="323" t="s">
        <v>475</v>
      </c>
      <c r="E13" s="368" t="s">
        <v>474</v>
      </c>
      <c r="F13" s="377" t="s">
        <v>476</v>
      </c>
      <c r="G13" s="410">
        <v>200000.0</v>
      </c>
      <c r="H13" s="410">
        <f t="shared" si="1"/>
        <v>200000</v>
      </c>
      <c r="I13" s="323" t="s">
        <v>856</v>
      </c>
    </row>
    <row r="14" ht="64.5" customHeight="1">
      <c r="A14" s="323" t="s">
        <v>253</v>
      </c>
      <c r="B14" s="409" t="s">
        <v>780</v>
      </c>
      <c r="C14" s="324" t="s">
        <v>858</v>
      </c>
      <c r="D14" s="323" t="s">
        <v>475</v>
      </c>
      <c r="E14" s="324" t="s">
        <v>859</v>
      </c>
      <c r="F14" s="324" t="s">
        <v>860</v>
      </c>
      <c r="G14" s="320">
        <v>92687.0</v>
      </c>
      <c r="H14" s="320">
        <f t="shared" si="1"/>
        <v>92687</v>
      </c>
      <c r="I14" s="323" t="s">
        <v>856</v>
      </c>
    </row>
    <row r="15" ht="57.0" customHeight="1">
      <c r="A15" s="323" t="s">
        <v>257</v>
      </c>
      <c r="B15" s="409" t="s">
        <v>780</v>
      </c>
      <c r="C15" s="324" t="s">
        <v>479</v>
      </c>
      <c r="D15" s="323" t="s">
        <v>475</v>
      </c>
      <c r="E15" s="324" t="s">
        <v>861</v>
      </c>
      <c r="F15" s="324" t="s">
        <v>480</v>
      </c>
      <c r="G15" s="320">
        <v>100000.0</v>
      </c>
      <c r="H15" s="320">
        <f t="shared" si="1"/>
        <v>100000</v>
      </c>
      <c r="I15" s="323" t="s">
        <v>856</v>
      </c>
    </row>
    <row r="16" ht="23.25" customHeight="1">
      <c r="A16" s="358" t="s">
        <v>4</v>
      </c>
      <c r="B16" s="406" t="s">
        <v>772</v>
      </c>
      <c r="C16" s="406" t="s">
        <v>773</v>
      </c>
      <c r="D16" s="358" t="s">
        <v>774</v>
      </c>
      <c r="E16" s="407" t="s">
        <v>775</v>
      </c>
      <c r="F16" s="14"/>
      <c r="G16" s="407" t="s">
        <v>776</v>
      </c>
      <c r="H16" s="14"/>
      <c r="I16" s="358" t="s">
        <v>777</v>
      </c>
    </row>
    <row r="17" ht="17.25" customHeight="1">
      <c r="A17" s="20"/>
      <c r="B17" s="20"/>
      <c r="C17" s="20"/>
      <c r="D17" s="20"/>
      <c r="E17" s="408" t="s">
        <v>778</v>
      </c>
      <c r="F17" s="408" t="s">
        <v>779</v>
      </c>
      <c r="G17" s="408" t="s">
        <v>778</v>
      </c>
      <c r="H17" s="408" t="s">
        <v>779</v>
      </c>
      <c r="I17" s="20"/>
    </row>
    <row r="18" ht="17.25" customHeight="1">
      <c r="A18" s="361" t="s">
        <v>21</v>
      </c>
      <c r="B18" s="361" t="s">
        <v>22</v>
      </c>
      <c r="C18" s="361" t="s">
        <v>23</v>
      </c>
      <c r="D18" s="361" t="s">
        <v>24</v>
      </c>
      <c r="E18" s="361" t="s">
        <v>25</v>
      </c>
      <c r="F18" s="361" t="s">
        <v>26</v>
      </c>
      <c r="G18" s="361" t="s">
        <v>27</v>
      </c>
      <c r="H18" s="361" t="s">
        <v>28</v>
      </c>
      <c r="I18" s="361" t="s">
        <v>29</v>
      </c>
    </row>
    <row r="19">
      <c r="A19" s="323" t="s">
        <v>262</v>
      </c>
      <c r="B19" s="409" t="s">
        <v>780</v>
      </c>
      <c r="C19" s="362" t="s">
        <v>481</v>
      </c>
      <c r="D19" s="323" t="s">
        <v>475</v>
      </c>
      <c r="E19" s="324" t="s">
        <v>862</v>
      </c>
      <c r="F19" s="324" t="s">
        <v>863</v>
      </c>
      <c r="G19" s="320">
        <v>250000.0</v>
      </c>
      <c r="H19" s="321">
        <f t="shared" ref="H19:H21" si="2">G19</f>
        <v>250000</v>
      </c>
      <c r="I19" s="323" t="s">
        <v>856</v>
      </c>
    </row>
    <row r="20" ht="42.0" customHeight="1">
      <c r="A20" s="323" t="s">
        <v>270</v>
      </c>
      <c r="B20" s="409" t="s">
        <v>780</v>
      </c>
      <c r="C20" s="377" t="s">
        <v>864</v>
      </c>
      <c r="D20" s="323" t="s">
        <v>475</v>
      </c>
      <c r="E20" s="377" t="s">
        <v>865</v>
      </c>
      <c r="F20" s="377" t="s">
        <v>866</v>
      </c>
      <c r="G20" s="410">
        <v>200000.0</v>
      </c>
      <c r="H20" s="410">
        <f t="shared" si="2"/>
        <v>200000</v>
      </c>
      <c r="I20" s="323" t="s">
        <v>856</v>
      </c>
    </row>
    <row r="21" ht="65.25" customHeight="1">
      <c r="A21" s="323" t="s">
        <v>274</v>
      </c>
      <c r="B21" s="409" t="s">
        <v>780</v>
      </c>
      <c r="C21" s="377" t="s">
        <v>485</v>
      </c>
      <c r="D21" s="323" t="s">
        <v>475</v>
      </c>
      <c r="E21" s="377" t="s">
        <v>485</v>
      </c>
      <c r="F21" s="377" t="s">
        <v>867</v>
      </c>
      <c r="G21" s="410">
        <v>50000.0</v>
      </c>
      <c r="H21" s="410">
        <f t="shared" si="2"/>
        <v>50000</v>
      </c>
      <c r="I21" s="323" t="s">
        <v>856</v>
      </c>
    </row>
    <row r="22" ht="15.75" customHeight="1">
      <c r="A22" s="411" t="s">
        <v>411</v>
      </c>
      <c r="B22" s="16"/>
      <c r="C22" s="16"/>
      <c r="D22" s="16"/>
      <c r="E22" s="16"/>
      <c r="F22" s="14"/>
      <c r="G22" s="412">
        <f t="shared" ref="G22:H22" si="3">SUM(G9:G21)</f>
        <v>8142687</v>
      </c>
      <c r="H22" s="412">
        <f t="shared" si="3"/>
        <v>8142687</v>
      </c>
      <c r="I22" s="413"/>
    </row>
    <row r="23" ht="15.75" customHeight="1"/>
    <row r="24" ht="15.75" customHeight="1">
      <c r="A24" s="414" t="s">
        <v>412</v>
      </c>
      <c r="G24" s="414" t="s">
        <v>695</v>
      </c>
    </row>
    <row r="25" ht="15.75" customHeight="1"/>
    <row r="26" ht="15.75" customHeight="1"/>
    <row r="27" ht="15.75" customHeight="1">
      <c r="A27" s="415" t="s">
        <v>415</v>
      </c>
      <c r="B27" s="415"/>
      <c r="C27" s="415"/>
      <c r="D27" s="415" t="s">
        <v>416</v>
      </c>
      <c r="E27" s="415"/>
      <c r="F27" s="415"/>
      <c r="G27" s="415" t="s">
        <v>417</v>
      </c>
      <c r="I27" s="416"/>
    </row>
    <row r="28" ht="15.75" customHeight="1">
      <c r="A28" s="414" t="s">
        <v>175</v>
      </c>
      <c r="D28" s="414" t="s">
        <v>419</v>
      </c>
      <c r="G28" s="414" t="s">
        <v>420</v>
      </c>
      <c r="I28" s="417"/>
    </row>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8">
    <mergeCell ref="E6:F6"/>
    <mergeCell ref="G6:H6"/>
    <mergeCell ref="A2:I2"/>
    <mergeCell ref="A3:I3"/>
    <mergeCell ref="A4:I4"/>
    <mergeCell ref="B6:B7"/>
    <mergeCell ref="C6:C7"/>
    <mergeCell ref="D6:D7"/>
    <mergeCell ref="I6:I7"/>
    <mergeCell ref="E16:F16"/>
    <mergeCell ref="A22:F22"/>
    <mergeCell ref="A6:A7"/>
    <mergeCell ref="A16:A17"/>
    <mergeCell ref="B16:B17"/>
    <mergeCell ref="C16:C17"/>
    <mergeCell ref="D16:D17"/>
    <mergeCell ref="G16:H16"/>
    <mergeCell ref="I16:I17"/>
  </mergeCells>
  <printOptions/>
  <pageMargins bottom="0.75" footer="0.0" header="0.0" left="0.45" right="0.0" top="0.75"/>
  <pageSetup paperSize="5"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3.86"/>
    <col customWidth="1" min="2" max="3" width="16.43"/>
    <col customWidth="1" min="4" max="4" width="11.86"/>
    <col customWidth="1" min="5" max="5" width="12.57"/>
    <col customWidth="1" min="6" max="6" width="13.14"/>
    <col customWidth="1" min="7" max="7" width="8.71"/>
    <col customWidth="1" min="8" max="8" width="15.43"/>
    <col customWidth="1" min="9" max="9" width="15.29"/>
    <col customWidth="1" min="10" max="10" width="12.43"/>
    <col customWidth="1" min="11" max="11" width="13.43"/>
    <col customWidth="1" min="12" max="12" width="9.86"/>
    <col customWidth="1" min="13" max="13" width="9.0"/>
    <col customWidth="1" min="14" max="14" width="9.71"/>
    <col customWidth="1" min="15" max="15" width="8.71"/>
    <col customWidth="1" min="16" max="16" width="15.29"/>
    <col customWidth="1" min="17" max="26" width="8.71"/>
  </cols>
  <sheetData>
    <row r="1">
      <c r="A1" s="1" t="s">
        <v>424</v>
      </c>
    </row>
    <row r="2">
      <c r="A2" s="1" t="s">
        <v>1</v>
      </c>
    </row>
    <row r="3">
      <c r="A3" s="1"/>
    </row>
    <row r="4">
      <c r="A4" s="2" t="s">
        <v>2</v>
      </c>
      <c r="C4" s="1"/>
      <c r="D4" s="1"/>
      <c r="E4" s="1"/>
      <c r="F4" s="1"/>
      <c r="G4" s="1"/>
      <c r="H4" s="1"/>
      <c r="I4" s="1"/>
      <c r="J4" s="1"/>
      <c r="K4" s="1"/>
      <c r="L4" s="3"/>
      <c r="M4" s="4" t="s">
        <v>3</v>
      </c>
    </row>
    <row r="5">
      <c r="A5" s="5"/>
      <c r="B5" s="6"/>
      <c r="C5" s="7"/>
      <c r="D5" s="8"/>
      <c r="E5" s="8"/>
      <c r="F5" s="8"/>
      <c r="G5" s="8"/>
      <c r="H5" s="8"/>
      <c r="I5" s="8"/>
      <c r="J5" s="8"/>
      <c r="K5" s="7"/>
      <c r="L5" s="9"/>
      <c r="M5" s="9"/>
      <c r="N5" s="9"/>
    </row>
    <row r="6">
      <c r="A6" s="10" t="s">
        <v>4</v>
      </c>
      <c r="B6" s="11" t="s">
        <v>5</v>
      </c>
      <c r="C6" s="12" t="s">
        <v>6</v>
      </c>
      <c r="D6" s="13" t="s">
        <v>7</v>
      </c>
      <c r="E6" s="14"/>
      <c r="F6" s="10" t="s">
        <v>8</v>
      </c>
      <c r="G6" s="10" t="s">
        <v>9</v>
      </c>
      <c r="H6" s="15" t="s">
        <v>10</v>
      </c>
      <c r="I6" s="16"/>
      <c r="J6" s="16"/>
      <c r="K6" s="14"/>
      <c r="L6" s="17" t="s">
        <v>425</v>
      </c>
      <c r="M6" s="16"/>
      <c r="N6" s="14"/>
    </row>
    <row r="7">
      <c r="A7" s="18"/>
      <c r="B7" s="18"/>
      <c r="C7" s="18"/>
      <c r="D7" s="10" t="s">
        <v>12</v>
      </c>
      <c r="E7" s="10" t="s">
        <v>13</v>
      </c>
      <c r="F7" s="18"/>
      <c r="G7" s="18"/>
      <c r="H7" s="10" t="s">
        <v>14</v>
      </c>
      <c r="I7" s="10" t="s">
        <v>15</v>
      </c>
      <c r="J7" s="10" t="s">
        <v>16</v>
      </c>
      <c r="K7" s="10" t="s">
        <v>17</v>
      </c>
      <c r="L7" s="10" t="s">
        <v>18</v>
      </c>
      <c r="M7" s="10" t="s">
        <v>19</v>
      </c>
      <c r="N7" s="19" t="s">
        <v>20</v>
      </c>
    </row>
    <row r="8" ht="25.5" customHeight="1">
      <c r="A8" s="20"/>
      <c r="B8" s="20"/>
      <c r="C8" s="20"/>
      <c r="D8" s="20"/>
      <c r="E8" s="20"/>
      <c r="F8" s="20"/>
      <c r="G8" s="20"/>
      <c r="H8" s="20"/>
      <c r="I8" s="20"/>
      <c r="J8" s="20"/>
      <c r="K8" s="20"/>
      <c r="L8" s="20"/>
      <c r="M8" s="20"/>
      <c r="N8" s="20"/>
    </row>
    <row r="9">
      <c r="A9" s="21" t="s">
        <v>21</v>
      </c>
      <c r="B9" s="21" t="s">
        <v>22</v>
      </c>
      <c r="C9" s="21" t="s">
        <v>23</v>
      </c>
      <c r="D9" s="21" t="s">
        <v>24</v>
      </c>
      <c r="E9" s="21" t="s">
        <v>25</v>
      </c>
      <c r="F9" s="21" t="s">
        <v>26</v>
      </c>
      <c r="G9" s="21" t="s">
        <v>27</v>
      </c>
      <c r="H9" s="21" t="s">
        <v>28</v>
      </c>
      <c r="I9" s="21" t="s">
        <v>29</v>
      </c>
      <c r="J9" s="21" t="s">
        <v>30</v>
      </c>
      <c r="K9" s="21" t="s">
        <v>31</v>
      </c>
      <c r="L9" s="21" t="s">
        <v>32</v>
      </c>
      <c r="M9" s="21" t="s">
        <v>33</v>
      </c>
      <c r="N9" s="21" t="s">
        <v>34</v>
      </c>
    </row>
    <row r="10">
      <c r="A10" s="22" t="s">
        <v>35</v>
      </c>
      <c r="B10" s="16"/>
      <c r="C10" s="16"/>
      <c r="D10" s="16"/>
      <c r="E10" s="16"/>
      <c r="F10" s="16"/>
      <c r="G10" s="16"/>
      <c r="H10" s="16"/>
      <c r="I10" s="16"/>
      <c r="J10" s="16"/>
      <c r="K10" s="16"/>
      <c r="L10" s="16"/>
      <c r="M10" s="16"/>
      <c r="N10" s="14"/>
    </row>
    <row r="11">
      <c r="A11" s="23" t="s">
        <v>36</v>
      </c>
      <c r="B11" s="24" t="s">
        <v>37</v>
      </c>
      <c r="C11" s="23" t="s">
        <v>38</v>
      </c>
      <c r="D11" s="25" t="s">
        <v>39</v>
      </c>
      <c r="E11" s="26" t="s">
        <v>40</v>
      </c>
      <c r="F11" s="27"/>
      <c r="G11" s="23" t="s">
        <v>41</v>
      </c>
      <c r="H11" s="28">
        <v>1.415041587E8</v>
      </c>
      <c r="I11" s="29">
        <v>1.9273595806E8</v>
      </c>
      <c r="J11" s="30">
        <v>2.82E7</v>
      </c>
      <c r="K11" s="31">
        <f t="shared" ref="K11:K16" si="1">SUM(H11:J11)</f>
        <v>362440116.8</v>
      </c>
      <c r="L11" s="32"/>
      <c r="M11" s="33"/>
      <c r="N11" s="34"/>
    </row>
    <row r="12">
      <c r="A12" s="23" t="s">
        <v>42</v>
      </c>
      <c r="B12" s="24"/>
      <c r="C12" s="23" t="s">
        <v>43</v>
      </c>
      <c r="D12" s="25" t="s">
        <v>39</v>
      </c>
      <c r="E12" s="26" t="s">
        <v>40</v>
      </c>
      <c r="F12" s="27"/>
      <c r="G12" s="23" t="s">
        <v>41</v>
      </c>
      <c r="H12" s="35">
        <v>1052626.6</v>
      </c>
      <c r="I12" s="36">
        <v>1266600.0</v>
      </c>
      <c r="J12" s="37"/>
      <c r="K12" s="31">
        <f t="shared" si="1"/>
        <v>2319226.6</v>
      </c>
      <c r="L12" s="32"/>
      <c r="M12" s="33"/>
      <c r="N12" s="34"/>
    </row>
    <row r="13">
      <c r="A13" s="23" t="s">
        <v>44</v>
      </c>
      <c r="B13" s="24"/>
      <c r="C13" s="23" t="s">
        <v>45</v>
      </c>
      <c r="D13" s="25" t="s">
        <v>39</v>
      </c>
      <c r="E13" s="26" t="s">
        <v>40</v>
      </c>
      <c r="F13" s="27"/>
      <c r="G13" s="23" t="s">
        <v>41</v>
      </c>
      <c r="H13" s="35">
        <v>887430.2</v>
      </c>
      <c r="I13" s="36">
        <v>623800.0</v>
      </c>
      <c r="J13" s="37"/>
      <c r="K13" s="31">
        <f t="shared" si="1"/>
        <v>1511230.2</v>
      </c>
      <c r="L13" s="32"/>
      <c r="M13" s="33"/>
      <c r="N13" s="34"/>
    </row>
    <row r="14">
      <c r="A14" s="23" t="s">
        <v>46</v>
      </c>
      <c r="B14" s="24"/>
      <c r="C14" s="23" t="s">
        <v>47</v>
      </c>
      <c r="D14" s="25" t="s">
        <v>39</v>
      </c>
      <c r="E14" s="26" t="s">
        <v>40</v>
      </c>
      <c r="F14" s="27"/>
      <c r="G14" s="23" t="s">
        <v>41</v>
      </c>
      <c r="H14" s="37">
        <v>0.0</v>
      </c>
      <c r="I14" s="36"/>
      <c r="J14" s="37"/>
      <c r="K14" s="31">
        <f t="shared" si="1"/>
        <v>0</v>
      </c>
      <c r="L14" s="32"/>
      <c r="M14" s="33"/>
      <c r="N14" s="34"/>
    </row>
    <row r="15">
      <c r="A15" s="23" t="s">
        <v>48</v>
      </c>
      <c r="B15" s="24"/>
      <c r="C15" s="23" t="s">
        <v>49</v>
      </c>
      <c r="D15" s="25" t="s">
        <v>39</v>
      </c>
      <c r="E15" s="26" t="s">
        <v>40</v>
      </c>
      <c r="F15" s="27"/>
      <c r="G15" s="23" t="s">
        <v>41</v>
      </c>
      <c r="H15" s="37">
        <v>0.0</v>
      </c>
      <c r="I15" s="36"/>
      <c r="J15" s="37"/>
      <c r="K15" s="31">
        <f t="shared" si="1"/>
        <v>0</v>
      </c>
      <c r="L15" s="32"/>
      <c r="M15" s="33"/>
      <c r="N15" s="34"/>
    </row>
    <row r="16">
      <c r="A16" s="23" t="s">
        <v>50</v>
      </c>
      <c r="B16" s="24"/>
      <c r="C16" s="23" t="s">
        <v>51</v>
      </c>
      <c r="D16" s="25" t="s">
        <v>39</v>
      </c>
      <c r="E16" s="26" t="s">
        <v>40</v>
      </c>
      <c r="F16" s="27"/>
      <c r="G16" s="23" t="s">
        <v>41</v>
      </c>
      <c r="H16" s="37">
        <v>0.0</v>
      </c>
      <c r="I16" s="36"/>
      <c r="J16" s="37"/>
      <c r="K16" s="31">
        <f t="shared" si="1"/>
        <v>0</v>
      </c>
      <c r="L16" s="32"/>
      <c r="M16" s="33"/>
      <c r="N16" s="34"/>
    </row>
    <row r="17">
      <c r="A17" s="23"/>
      <c r="B17" s="24"/>
      <c r="C17" s="23" t="s">
        <v>52</v>
      </c>
      <c r="D17" s="25" t="s">
        <v>39</v>
      </c>
      <c r="E17" s="26" t="s">
        <v>40</v>
      </c>
      <c r="F17" s="27"/>
      <c r="G17" s="23" t="s">
        <v>41</v>
      </c>
      <c r="H17" s="37">
        <v>0.0</v>
      </c>
      <c r="I17" s="36">
        <v>2.836345284E8</v>
      </c>
      <c r="J17" s="37"/>
      <c r="K17" s="37">
        <f>I17</f>
        <v>283634528.4</v>
      </c>
      <c r="L17" s="32"/>
      <c r="M17" s="33"/>
      <c r="N17" s="34"/>
    </row>
    <row r="18">
      <c r="A18" s="23" t="s">
        <v>53</v>
      </c>
      <c r="B18" s="24" t="s">
        <v>54</v>
      </c>
      <c r="C18" s="23" t="s">
        <v>55</v>
      </c>
      <c r="D18" s="25" t="s">
        <v>39</v>
      </c>
      <c r="E18" s="26" t="s">
        <v>40</v>
      </c>
      <c r="F18" s="27"/>
      <c r="G18" s="23" t="s">
        <v>41</v>
      </c>
      <c r="H18" s="35">
        <v>3.81915904E7</v>
      </c>
      <c r="I18" s="36">
        <v>7409000.0</v>
      </c>
      <c r="J18" s="36"/>
      <c r="K18" s="31">
        <f t="shared" ref="K18:K36" si="2">SUM(H18:J18)</f>
        <v>45600590.4</v>
      </c>
      <c r="L18" s="32"/>
      <c r="M18" s="33"/>
      <c r="N18" s="34"/>
    </row>
    <row r="19">
      <c r="A19" s="23" t="s">
        <v>56</v>
      </c>
      <c r="B19" s="24" t="s">
        <v>57</v>
      </c>
      <c r="C19" s="23" t="s">
        <v>58</v>
      </c>
      <c r="D19" s="25" t="s">
        <v>39</v>
      </c>
      <c r="E19" s="26" t="s">
        <v>40</v>
      </c>
      <c r="F19" s="27"/>
      <c r="G19" s="23" t="s">
        <v>41</v>
      </c>
      <c r="H19" s="35">
        <v>7173246.2</v>
      </c>
      <c r="I19" s="36">
        <v>863300.0</v>
      </c>
      <c r="J19" s="37"/>
      <c r="K19" s="31">
        <f t="shared" si="2"/>
        <v>8036546.2</v>
      </c>
      <c r="L19" s="32"/>
      <c r="M19" s="33"/>
      <c r="N19" s="34"/>
    </row>
    <row r="20">
      <c r="A20" s="23" t="s">
        <v>59</v>
      </c>
      <c r="B20" s="24" t="s">
        <v>60</v>
      </c>
      <c r="C20" s="23" t="s">
        <v>61</v>
      </c>
      <c r="D20" s="25" t="s">
        <v>39</v>
      </c>
      <c r="E20" s="26" t="s">
        <v>40</v>
      </c>
      <c r="F20" s="27"/>
      <c r="G20" s="23" t="s">
        <v>41</v>
      </c>
      <c r="H20" s="35">
        <v>5107272.4</v>
      </c>
      <c r="I20" s="36">
        <v>1310000.0</v>
      </c>
      <c r="J20" s="37"/>
      <c r="K20" s="31">
        <f t="shared" si="2"/>
        <v>6417272.4</v>
      </c>
      <c r="L20" s="32"/>
      <c r="M20" s="33"/>
      <c r="N20" s="34"/>
    </row>
    <row r="21" ht="15.75" customHeight="1">
      <c r="A21" s="23" t="s">
        <v>62</v>
      </c>
      <c r="B21" s="24" t="s">
        <v>63</v>
      </c>
      <c r="C21" s="23" t="s">
        <v>64</v>
      </c>
      <c r="D21" s="25" t="s">
        <v>39</v>
      </c>
      <c r="E21" s="26" t="s">
        <v>40</v>
      </c>
      <c r="F21" s="27"/>
      <c r="G21" s="23" t="s">
        <v>41</v>
      </c>
      <c r="H21" s="35">
        <v>1.26115112E7</v>
      </c>
      <c r="I21" s="36">
        <v>2048980.0</v>
      </c>
      <c r="J21" s="37"/>
      <c r="K21" s="31">
        <f t="shared" si="2"/>
        <v>14660491.2</v>
      </c>
      <c r="L21" s="32"/>
      <c r="M21" s="33"/>
      <c r="N21" s="34"/>
    </row>
    <row r="22" ht="15.75" customHeight="1">
      <c r="A22" s="23" t="s">
        <v>65</v>
      </c>
      <c r="B22" s="24" t="s">
        <v>66</v>
      </c>
      <c r="C22" s="23" t="s">
        <v>66</v>
      </c>
      <c r="D22" s="25" t="s">
        <v>39</v>
      </c>
      <c r="E22" s="26" t="s">
        <v>40</v>
      </c>
      <c r="F22" s="27"/>
      <c r="G22" s="23" t="s">
        <v>41</v>
      </c>
      <c r="H22" s="35">
        <v>7827290.8</v>
      </c>
      <c r="I22" s="36">
        <v>2504300.0</v>
      </c>
      <c r="J22" s="37"/>
      <c r="K22" s="31">
        <f t="shared" si="2"/>
        <v>10331590.8</v>
      </c>
      <c r="L22" s="32"/>
      <c r="M22" s="33"/>
      <c r="N22" s="34"/>
    </row>
    <row r="23" ht="15.75" customHeight="1">
      <c r="A23" s="23" t="s">
        <v>67</v>
      </c>
      <c r="B23" s="34" t="s">
        <v>68</v>
      </c>
      <c r="C23" s="23" t="s">
        <v>69</v>
      </c>
      <c r="D23" s="25" t="s">
        <v>39</v>
      </c>
      <c r="E23" s="26" t="s">
        <v>40</v>
      </c>
      <c r="F23" s="27"/>
      <c r="G23" s="23" t="s">
        <v>41</v>
      </c>
      <c r="H23" s="31">
        <v>2071377.8</v>
      </c>
      <c r="I23" s="37">
        <v>1700000.0</v>
      </c>
      <c r="J23" s="37"/>
      <c r="K23" s="31">
        <f t="shared" si="2"/>
        <v>3771377.8</v>
      </c>
      <c r="L23" s="32"/>
      <c r="M23" s="33"/>
      <c r="N23" s="34"/>
    </row>
    <row r="24" ht="15.75" customHeight="1">
      <c r="A24" s="23" t="s">
        <v>70</v>
      </c>
      <c r="B24" s="24" t="s">
        <v>71</v>
      </c>
      <c r="C24" s="23" t="s">
        <v>72</v>
      </c>
      <c r="D24" s="25" t="s">
        <v>39</v>
      </c>
      <c r="E24" s="26" t="s">
        <v>40</v>
      </c>
      <c r="F24" s="27"/>
      <c r="G24" s="23" t="s">
        <v>41</v>
      </c>
      <c r="H24" s="35">
        <v>5545356.4</v>
      </c>
      <c r="I24" s="36">
        <v>512300.0</v>
      </c>
      <c r="J24" s="37"/>
      <c r="K24" s="31">
        <f t="shared" si="2"/>
        <v>6057656.4</v>
      </c>
      <c r="L24" s="32"/>
      <c r="M24" s="33"/>
      <c r="N24" s="34"/>
    </row>
    <row r="25" ht="15.75" customHeight="1">
      <c r="A25" s="23" t="s">
        <v>73</v>
      </c>
      <c r="B25" s="24" t="s">
        <v>74</v>
      </c>
      <c r="C25" s="23" t="s">
        <v>75</v>
      </c>
      <c r="D25" s="25" t="s">
        <v>39</v>
      </c>
      <c r="E25" s="26" t="s">
        <v>40</v>
      </c>
      <c r="F25" s="27"/>
      <c r="G25" s="23" t="s">
        <v>41</v>
      </c>
      <c r="H25" s="31">
        <v>7702276.6</v>
      </c>
      <c r="I25" s="37">
        <v>599800.0</v>
      </c>
      <c r="J25" s="37"/>
      <c r="K25" s="31">
        <f t="shared" si="2"/>
        <v>8302076.6</v>
      </c>
      <c r="L25" s="32"/>
      <c r="M25" s="33"/>
      <c r="N25" s="34"/>
    </row>
    <row r="26" ht="15.75" customHeight="1">
      <c r="A26" s="23" t="s">
        <v>76</v>
      </c>
      <c r="B26" s="24" t="s">
        <v>77</v>
      </c>
      <c r="C26" s="23" t="s">
        <v>78</v>
      </c>
      <c r="D26" s="25" t="s">
        <v>39</v>
      </c>
      <c r="E26" s="26" t="s">
        <v>40</v>
      </c>
      <c r="F26" s="27"/>
      <c r="G26" s="23" t="s">
        <v>41</v>
      </c>
      <c r="H26" s="31">
        <v>1.44717386E7</v>
      </c>
      <c r="I26" s="37">
        <v>8.1555E7</v>
      </c>
      <c r="J26" s="37"/>
      <c r="K26" s="31">
        <f t="shared" si="2"/>
        <v>96026738.6</v>
      </c>
      <c r="L26" s="32"/>
      <c r="M26" s="33"/>
      <c r="N26" s="34"/>
    </row>
    <row r="27" ht="15.75" customHeight="1">
      <c r="A27" s="23" t="s">
        <v>79</v>
      </c>
      <c r="B27" s="24" t="s">
        <v>80</v>
      </c>
      <c r="C27" s="23" t="s">
        <v>81</v>
      </c>
      <c r="D27" s="25" t="s">
        <v>39</v>
      </c>
      <c r="E27" s="26" t="s">
        <v>40</v>
      </c>
      <c r="F27" s="27"/>
      <c r="G27" s="23" t="s">
        <v>41</v>
      </c>
      <c r="H27" s="31">
        <v>5412472.8</v>
      </c>
      <c r="I27" s="37">
        <v>625680.0</v>
      </c>
      <c r="J27" s="37"/>
      <c r="K27" s="31">
        <f t="shared" si="2"/>
        <v>6038152.8</v>
      </c>
      <c r="L27" s="32"/>
      <c r="M27" s="33"/>
      <c r="N27" s="34"/>
    </row>
    <row r="28" ht="15.75" customHeight="1">
      <c r="A28" s="23" t="s">
        <v>82</v>
      </c>
      <c r="B28" s="38" t="s">
        <v>83</v>
      </c>
      <c r="C28" s="39" t="s">
        <v>84</v>
      </c>
      <c r="D28" s="40" t="s">
        <v>39</v>
      </c>
      <c r="E28" s="41" t="s">
        <v>40</v>
      </c>
      <c r="F28" s="42"/>
      <c r="G28" s="39" t="s">
        <v>41</v>
      </c>
      <c r="H28" s="43">
        <v>3464418.2</v>
      </c>
      <c r="I28" s="44">
        <v>808800.0</v>
      </c>
      <c r="J28" s="44"/>
      <c r="K28" s="43">
        <f t="shared" si="2"/>
        <v>4273218.2</v>
      </c>
      <c r="L28" s="27"/>
      <c r="M28" s="27"/>
      <c r="N28" s="27"/>
    </row>
    <row r="29" ht="15.75" customHeight="1">
      <c r="A29" s="23" t="s">
        <v>85</v>
      </c>
      <c r="B29" s="24" t="s">
        <v>86</v>
      </c>
      <c r="C29" s="23" t="s">
        <v>87</v>
      </c>
      <c r="D29" s="25" t="s">
        <v>39</v>
      </c>
      <c r="E29" s="26" t="s">
        <v>40</v>
      </c>
      <c r="F29" s="27"/>
      <c r="G29" s="23" t="s">
        <v>41</v>
      </c>
      <c r="H29" s="31">
        <v>3071459.24</v>
      </c>
      <c r="I29" s="37">
        <v>380000.0</v>
      </c>
      <c r="J29" s="37"/>
      <c r="K29" s="31">
        <f t="shared" si="2"/>
        <v>3451459.24</v>
      </c>
      <c r="L29" s="23"/>
      <c r="M29" s="23"/>
      <c r="N29" s="23"/>
    </row>
    <row r="30" ht="15.75" customHeight="1">
      <c r="A30" s="23" t="s">
        <v>88</v>
      </c>
      <c r="B30" s="24" t="s">
        <v>89</v>
      </c>
      <c r="C30" s="23" t="s">
        <v>90</v>
      </c>
      <c r="D30" s="25" t="s">
        <v>39</v>
      </c>
      <c r="E30" s="26" t="s">
        <v>40</v>
      </c>
      <c r="F30" s="27"/>
      <c r="G30" s="23" t="s">
        <v>41</v>
      </c>
      <c r="H30" s="31">
        <v>7291742.2</v>
      </c>
      <c r="I30" s="37">
        <v>409600.0</v>
      </c>
      <c r="J30" s="37"/>
      <c r="K30" s="45">
        <f t="shared" si="2"/>
        <v>7701342.2</v>
      </c>
      <c r="L30" s="32"/>
      <c r="M30" s="33"/>
      <c r="N30" s="34"/>
    </row>
    <row r="31" ht="15.75" customHeight="1">
      <c r="A31" s="23" t="s">
        <v>91</v>
      </c>
      <c r="B31" s="24" t="s">
        <v>92</v>
      </c>
      <c r="C31" s="23" t="s">
        <v>93</v>
      </c>
      <c r="D31" s="25" t="s">
        <v>39</v>
      </c>
      <c r="E31" s="26" t="s">
        <v>40</v>
      </c>
      <c r="F31" s="27"/>
      <c r="G31" s="23" t="s">
        <v>41</v>
      </c>
      <c r="H31" s="31">
        <v>4244044.6</v>
      </c>
      <c r="I31" s="37">
        <v>3960000.0</v>
      </c>
      <c r="J31" s="37"/>
      <c r="K31" s="45">
        <f t="shared" si="2"/>
        <v>8204044.6</v>
      </c>
      <c r="L31" s="32"/>
      <c r="M31" s="33"/>
      <c r="N31" s="34"/>
    </row>
    <row r="32" ht="15.75" customHeight="1">
      <c r="A32" s="23" t="s">
        <v>96</v>
      </c>
      <c r="B32" s="24" t="s">
        <v>97</v>
      </c>
      <c r="C32" s="23" t="s">
        <v>98</v>
      </c>
      <c r="D32" s="25" t="s">
        <v>39</v>
      </c>
      <c r="E32" s="26" t="s">
        <v>40</v>
      </c>
      <c r="F32" s="27"/>
      <c r="G32" s="23" t="s">
        <v>41</v>
      </c>
      <c r="H32" s="31">
        <v>2327257.4</v>
      </c>
      <c r="I32" s="37">
        <v>270000.0</v>
      </c>
      <c r="J32" s="37"/>
      <c r="K32" s="45">
        <f t="shared" si="2"/>
        <v>2597257.4</v>
      </c>
      <c r="L32" s="32"/>
      <c r="M32" s="33"/>
      <c r="N32" s="34"/>
    </row>
    <row r="33" ht="15.75" customHeight="1">
      <c r="A33" s="23" t="s">
        <v>99</v>
      </c>
      <c r="B33" s="51" t="s">
        <v>100</v>
      </c>
      <c r="C33" s="52" t="s">
        <v>101</v>
      </c>
      <c r="D33" s="25" t="s">
        <v>39</v>
      </c>
      <c r="E33" s="26" t="s">
        <v>40</v>
      </c>
      <c r="F33" s="27"/>
      <c r="G33" s="23" t="s">
        <v>41</v>
      </c>
      <c r="H33" s="31">
        <v>3.83984526E7</v>
      </c>
      <c r="I33" s="37">
        <v>1.32348E7</v>
      </c>
      <c r="J33" s="37"/>
      <c r="K33" s="45">
        <f t="shared" si="2"/>
        <v>51633252.6</v>
      </c>
      <c r="L33" s="32"/>
      <c r="M33" s="33"/>
      <c r="N33" s="34"/>
    </row>
    <row r="34" ht="15.75" customHeight="1">
      <c r="A34" s="23" t="s">
        <v>102</v>
      </c>
      <c r="B34" s="51" t="s">
        <v>100</v>
      </c>
      <c r="C34" s="52" t="s">
        <v>103</v>
      </c>
      <c r="D34" s="25" t="s">
        <v>39</v>
      </c>
      <c r="E34" s="26" t="s">
        <v>40</v>
      </c>
      <c r="F34" s="27"/>
      <c r="G34" s="23" t="s">
        <v>41</v>
      </c>
      <c r="H34" s="31">
        <v>0.0</v>
      </c>
      <c r="I34" s="37">
        <v>1.11558E7</v>
      </c>
      <c r="J34" s="37"/>
      <c r="K34" s="45">
        <f t="shared" si="2"/>
        <v>11155800</v>
      </c>
      <c r="L34" s="32"/>
      <c r="M34" s="33"/>
      <c r="N34" s="34"/>
    </row>
    <row r="35" ht="15.75" customHeight="1">
      <c r="A35" s="23" t="s">
        <v>104</v>
      </c>
      <c r="B35" s="51" t="s">
        <v>105</v>
      </c>
      <c r="C35" s="52" t="s">
        <v>106</v>
      </c>
      <c r="D35" s="25" t="s">
        <v>39</v>
      </c>
      <c r="E35" s="26" t="s">
        <v>40</v>
      </c>
      <c r="F35" s="27"/>
      <c r="G35" s="23" t="s">
        <v>41</v>
      </c>
      <c r="H35" s="31">
        <v>7795770.6</v>
      </c>
      <c r="I35" s="37">
        <v>1422400.0</v>
      </c>
      <c r="J35" s="37"/>
      <c r="K35" s="45">
        <f t="shared" si="2"/>
        <v>9218170.6</v>
      </c>
      <c r="L35" s="32"/>
      <c r="M35" s="33"/>
      <c r="N35" s="34"/>
    </row>
    <row r="36" ht="15.75" customHeight="1">
      <c r="A36" s="23" t="s">
        <v>107</v>
      </c>
      <c r="B36" s="24" t="s">
        <v>108</v>
      </c>
      <c r="C36" s="23" t="s">
        <v>109</v>
      </c>
      <c r="D36" s="25" t="s">
        <v>39</v>
      </c>
      <c r="E36" s="26" t="s">
        <v>40</v>
      </c>
      <c r="F36" s="27"/>
      <c r="G36" s="23" t="s">
        <v>41</v>
      </c>
      <c r="H36" s="31">
        <v>8625448.6</v>
      </c>
      <c r="I36" s="37">
        <v>1249600.0</v>
      </c>
      <c r="J36" s="37"/>
      <c r="K36" s="45">
        <f t="shared" si="2"/>
        <v>9875048.6</v>
      </c>
      <c r="L36" s="32"/>
      <c r="M36" s="33"/>
      <c r="N36" s="34"/>
    </row>
    <row r="37" ht="15.75" customHeight="1">
      <c r="A37" s="46" t="s">
        <v>426</v>
      </c>
    </row>
    <row r="38" ht="26.25" customHeight="1">
      <c r="A38" s="10" t="s">
        <v>4</v>
      </c>
      <c r="B38" s="11" t="s">
        <v>5</v>
      </c>
      <c r="C38" s="49"/>
      <c r="D38" s="13" t="s">
        <v>7</v>
      </c>
      <c r="E38" s="14"/>
      <c r="F38" s="50"/>
      <c r="G38" s="50"/>
      <c r="H38" s="15" t="s">
        <v>10</v>
      </c>
      <c r="I38" s="16"/>
      <c r="J38" s="16"/>
      <c r="K38" s="14"/>
      <c r="L38" s="13" t="s">
        <v>427</v>
      </c>
      <c r="M38" s="16"/>
      <c r="N38" s="14"/>
    </row>
    <row r="39" ht="15.75" customHeight="1">
      <c r="A39" s="18"/>
      <c r="B39" s="18"/>
      <c r="C39" s="12" t="s">
        <v>6</v>
      </c>
      <c r="D39" s="10" t="s">
        <v>12</v>
      </c>
      <c r="E39" s="10" t="s">
        <v>13</v>
      </c>
      <c r="F39" s="10" t="s">
        <v>8</v>
      </c>
      <c r="G39" s="10" t="s">
        <v>9</v>
      </c>
      <c r="H39" s="10" t="s">
        <v>14</v>
      </c>
      <c r="I39" s="10" t="s">
        <v>15</v>
      </c>
      <c r="J39" s="10" t="s">
        <v>16</v>
      </c>
      <c r="K39" s="10" t="s">
        <v>17</v>
      </c>
      <c r="L39" s="10" t="s">
        <v>18</v>
      </c>
      <c r="M39" s="10" t="s">
        <v>19</v>
      </c>
      <c r="N39" s="10" t="s">
        <v>20</v>
      </c>
    </row>
    <row r="40" ht="30.0" customHeight="1">
      <c r="A40" s="20"/>
      <c r="B40" s="20"/>
      <c r="C40" s="20"/>
      <c r="D40" s="20"/>
      <c r="E40" s="20"/>
      <c r="F40" s="20"/>
      <c r="G40" s="20"/>
      <c r="H40" s="20"/>
      <c r="I40" s="20"/>
      <c r="J40" s="20"/>
      <c r="K40" s="20"/>
      <c r="L40" s="20"/>
      <c r="M40" s="20"/>
      <c r="N40" s="20"/>
    </row>
    <row r="41" ht="15.75" customHeight="1">
      <c r="A41" s="21" t="s">
        <v>21</v>
      </c>
      <c r="B41" s="21" t="s">
        <v>22</v>
      </c>
      <c r="C41" s="21" t="s">
        <v>23</v>
      </c>
      <c r="D41" s="21" t="s">
        <v>24</v>
      </c>
      <c r="E41" s="21" t="s">
        <v>25</v>
      </c>
      <c r="F41" s="21" t="s">
        <v>26</v>
      </c>
      <c r="G41" s="21" t="s">
        <v>27</v>
      </c>
      <c r="H41" s="21" t="s">
        <v>28</v>
      </c>
      <c r="I41" s="21" t="s">
        <v>29</v>
      </c>
      <c r="J41" s="21" t="s">
        <v>30</v>
      </c>
      <c r="K41" s="21" t="s">
        <v>31</v>
      </c>
      <c r="L41" s="21" t="s">
        <v>32</v>
      </c>
      <c r="M41" s="21" t="s">
        <v>33</v>
      </c>
      <c r="N41" s="21" t="s">
        <v>34</v>
      </c>
    </row>
    <row r="42" ht="15.75" customHeight="1">
      <c r="A42" s="23" t="s">
        <v>110</v>
      </c>
      <c r="B42" s="24" t="s">
        <v>111</v>
      </c>
      <c r="C42" s="23" t="s">
        <v>112</v>
      </c>
      <c r="D42" s="25" t="s">
        <v>39</v>
      </c>
      <c r="E42" s="26" t="s">
        <v>40</v>
      </c>
      <c r="F42" s="27"/>
      <c r="G42" s="23" t="s">
        <v>41</v>
      </c>
      <c r="H42" s="31">
        <v>1.23545042E7</v>
      </c>
      <c r="I42" s="37">
        <v>722000.0</v>
      </c>
      <c r="J42" s="37"/>
      <c r="K42" s="45">
        <f t="shared" ref="K42:K45" si="3">SUM(H42:J42)</f>
        <v>13076504.2</v>
      </c>
      <c r="L42" s="32"/>
      <c r="M42" s="33"/>
      <c r="N42" s="34"/>
    </row>
    <row r="43" ht="15.75" customHeight="1">
      <c r="A43" s="23" t="s">
        <v>113</v>
      </c>
      <c r="B43" s="24" t="s">
        <v>114</v>
      </c>
      <c r="C43" s="23" t="s">
        <v>115</v>
      </c>
      <c r="D43" s="25" t="s">
        <v>39</v>
      </c>
      <c r="E43" s="26" t="s">
        <v>40</v>
      </c>
      <c r="F43" s="27"/>
      <c r="G43" s="23" t="s">
        <v>41</v>
      </c>
      <c r="H43" s="31">
        <v>6048396.6</v>
      </c>
      <c r="I43" s="37">
        <v>1.986568E7</v>
      </c>
      <c r="J43" s="37"/>
      <c r="K43" s="45">
        <f t="shared" si="3"/>
        <v>25914076.6</v>
      </c>
      <c r="L43" s="32"/>
      <c r="M43" s="33"/>
      <c r="N43" s="34"/>
    </row>
    <row r="44" ht="15.75" customHeight="1">
      <c r="A44" s="23" t="s">
        <v>116</v>
      </c>
      <c r="B44" s="24" t="s">
        <v>117</v>
      </c>
      <c r="C44" s="23" t="s">
        <v>118</v>
      </c>
      <c r="D44" s="25" t="s">
        <v>39</v>
      </c>
      <c r="E44" s="26" t="s">
        <v>40</v>
      </c>
      <c r="F44" s="27"/>
      <c r="G44" s="23" t="s">
        <v>41</v>
      </c>
      <c r="H44" s="31">
        <v>3890543.0</v>
      </c>
      <c r="I44" s="37">
        <v>466240.0</v>
      </c>
      <c r="J44" s="37"/>
      <c r="K44" s="45">
        <f t="shared" si="3"/>
        <v>4356783</v>
      </c>
      <c r="L44" s="32"/>
      <c r="M44" s="33"/>
      <c r="N44" s="34"/>
    </row>
    <row r="45" ht="15.75" customHeight="1">
      <c r="A45" s="23" t="s">
        <v>119</v>
      </c>
      <c r="B45" s="24" t="s">
        <v>120</v>
      </c>
      <c r="C45" s="23" t="s">
        <v>121</v>
      </c>
      <c r="D45" s="25" t="s">
        <v>39</v>
      </c>
      <c r="E45" s="26" t="s">
        <v>40</v>
      </c>
      <c r="F45" s="27"/>
      <c r="G45" s="23" t="s">
        <v>41</v>
      </c>
      <c r="H45" s="31">
        <v>5266895.8</v>
      </c>
      <c r="I45" s="37">
        <v>870000.0</v>
      </c>
      <c r="J45" s="37"/>
      <c r="K45" s="45">
        <f t="shared" si="3"/>
        <v>6136895.8</v>
      </c>
      <c r="L45" s="32"/>
      <c r="M45" s="33"/>
      <c r="N45" s="34"/>
    </row>
    <row r="46" ht="15.75" customHeight="1">
      <c r="A46" s="23" t="s">
        <v>122</v>
      </c>
      <c r="B46" s="24" t="s">
        <v>123</v>
      </c>
      <c r="C46" s="23" t="s">
        <v>124</v>
      </c>
      <c r="D46" s="25" t="s">
        <v>39</v>
      </c>
      <c r="E46" s="26" t="s">
        <v>40</v>
      </c>
      <c r="F46" s="27"/>
      <c r="G46" s="23" t="s">
        <v>41</v>
      </c>
      <c r="H46" s="31">
        <v>5215157.0</v>
      </c>
      <c r="I46" s="37">
        <v>250000.0</v>
      </c>
      <c r="J46" s="37"/>
      <c r="K46" s="45">
        <f t="shared" ref="K46:K47" si="4">SUM(H46:I46)</f>
        <v>5465157</v>
      </c>
      <c r="L46" s="32"/>
      <c r="M46" s="33"/>
      <c r="N46" s="34"/>
    </row>
    <row r="47" ht="15.75" customHeight="1">
      <c r="A47" s="23" t="s">
        <v>125</v>
      </c>
      <c r="B47" s="24" t="s">
        <v>126</v>
      </c>
      <c r="C47" s="23" t="s">
        <v>127</v>
      </c>
      <c r="D47" s="25" t="s">
        <v>39</v>
      </c>
      <c r="E47" s="26" t="s">
        <v>40</v>
      </c>
      <c r="F47" s="27"/>
      <c r="G47" s="23" t="s">
        <v>41</v>
      </c>
      <c r="H47" s="31">
        <v>2882691.8</v>
      </c>
      <c r="I47" s="37">
        <v>1.32E7</v>
      </c>
      <c r="J47" s="37"/>
      <c r="K47" s="45">
        <f t="shared" si="4"/>
        <v>16082691.8</v>
      </c>
      <c r="L47" s="32"/>
      <c r="M47" s="33"/>
      <c r="N47" s="34"/>
    </row>
    <row r="48" ht="15.75" customHeight="1">
      <c r="A48" s="23" t="s">
        <v>428</v>
      </c>
      <c r="B48" s="54" t="s">
        <v>429</v>
      </c>
      <c r="C48" s="23" t="s">
        <v>128</v>
      </c>
      <c r="D48" s="25" t="s">
        <v>39</v>
      </c>
      <c r="E48" s="26" t="s">
        <v>40</v>
      </c>
      <c r="F48" s="27"/>
      <c r="G48" s="23" t="s">
        <v>41</v>
      </c>
      <c r="H48" s="55">
        <v>1564885.0</v>
      </c>
      <c r="I48" s="56">
        <v>2600000.0</v>
      </c>
      <c r="J48" s="37"/>
      <c r="K48" s="45">
        <f>SUM(H48:J48)</f>
        <v>4164885</v>
      </c>
      <c r="L48" s="32"/>
      <c r="M48" s="33"/>
      <c r="N48" s="57"/>
    </row>
    <row r="49" ht="15.75" customHeight="1">
      <c r="A49" s="53"/>
      <c r="B49" s="54"/>
      <c r="C49" s="58"/>
      <c r="D49" s="26"/>
      <c r="E49" s="26"/>
      <c r="F49" s="59" t="s">
        <v>129</v>
      </c>
      <c r="G49" s="14"/>
      <c r="H49" s="60">
        <f>H48+H47+H46+H45+H44+H43+H42+H36+H35+H34+H33+H32+H31+H30+H29+H28+H27+H26+H25+H24+H23+H22+H21+H20+H19+H18+H13+H12+H11</f>
        <v>362000015.5</v>
      </c>
      <c r="I49" s="60">
        <f>I48+I47+I46+I45+I44+I43+I42+I36+I35+I34+I33+I32+I31+I30+I29+I28+I27+I26+I25+I24+I23+I22+I21+I20+I19+I18+I17+I13+I12+I11</f>
        <v>648254166.5</v>
      </c>
      <c r="J49" s="60">
        <f>J11</f>
        <v>28200000</v>
      </c>
      <c r="K49" s="61">
        <f>K48+K47+K46+K45+K44+K43+K42+K36+K35+K34+K33+K32+K31+K30+K29+K28+K27+K26+K25+K24+K23+K22+K21+K20+K19+K18+K17+K13+K12+K11</f>
        <v>1038454182</v>
      </c>
      <c r="L49" s="32"/>
      <c r="M49" s="33"/>
      <c r="N49" s="57"/>
    </row>
    <row r="50" ht="15.75" customHeight="1">
      <c r="A50" s="22" t="s">
        <v>130</v>
      </c>
      <c r="B50" s="16"/>
      <c r="C50" s="16"/>
      <c r="D50" s="16"/>
      <c r="E50" s="16"/>
      <c r="F50" s="16"/>
      <c r="G50" s="16"/>
      <c r="H50" s="16"/>
      <c r="I50" s="16"/>
      <c r="J50" s="16"/>
      <c r="K50" s="16"/>
      <c r="L50" s="16"/>
      <c r="M50" s="16"/>
      <c r="N50" s="14"/>
    </row>
    <row r="51" ht="15.75" customHeight="1">
      <c r="A51" s="62" t="s">
        <v>131</v>
      </c>
      <c r="B51" s="63" t="s">
        <v>132</v>
      </c>
      <c r="C51" s="52" t="s">
        <v>133</v>
      </c>
      <c r="D51" s="25" t="s">
        <v>39</v>
      </c>
      <c r="E51" s="26" t="s">
        <v>40</v>
      </c>
      <c r="F51" s="51" t="s">
        <v>134</v>
      </c>
      <c r="G51" s="26" t="s">
        <v>135</v>
      </c>
      <c r="H51" s="33"/>
      <c r="I51" s="33"/>
      <c r="J51" s="31">
        <v>1.0E7</v>
      </c>
      <c r="K51" s="37">
        <v>1.0E7</v>
      </c>
      <c r="L51" s="64"/>
      <c r="M51" s="64"/>
      <c r="N51" s="64"/>
    </row>
    <row r="52" ht="15.75" customHeight="1">
      <c r="A52" s="62" t="s">
        <v>136</v>
      </c>
      <c r="B52" s="63" t="s">
        <v>137</v>
      </c>
      <c r="C52" s="52" t="s">
        <v>138</v>
      </c>
      <c r="D52" s="25" t="s">
        <v>39</v>
      </c>
      <c r="E52" s="26" t="s">
        <v>40</v>
      </c>
      <c r="F52" s="27" t="s">
        <v>139</v>
      </c>
      <c r="G52" s="26" t="s">
        <v>135</v>
      </c>
      <c r="H52" s="33"/>
      <c r="I52" s="33"/>
      <c r="J52" s="37">
        <v>4000000.0</v>
      </c>
      <c r="K52" s="37">
        <v>4000000.0</v>
      </c>
      <c r="L52" s="65"/>
      <c r="M52" s="65"/>
      <c r="N52" s="65"/>
    </row>
    <row r="53" ht="15.75" customHeight="1">
      <c r="A53" s="62" t="s">
        <v>140</v>
      </c>
      <c r="B53" s="63" t="s">
        <v>141</v>
      </c>
      <c r="C53" s="52" t="s">
        <v>142</v>
      </c>
      <c r="D53" s="25" t="s">
        <v>39</v>
      </c>
      <c r="E53" s="26" t="s">
        <v>40</v>
      </c>
      <c r="F53" s="63" t="s">
        <v>143</v>
      </c>
      <c r="G53" s="52" t="s">
        <v>135</v>
      </c>
      <c r="H53" s="33"/>
      <c r="I53" s="37">
        <v>6500000.0</v>
      </c>
      <c r="J53" s="37"/>
      <c r="K53" s="37">
        <f>I53</f>
        <v>6500000</v>
      </c>
      <c r="L53" s="65"/>
      <c r="M53" s="65"/>
      <c r="N53" s="65"/>
      <c r="P53" s="66"/>
    </row>
    <row r="54" ht="15.75" customHeight="1">
      <c r="A54" s="68" t="s">
        <v>146</v>
      </c>
      <c r="B54" s="27" t="s">
        <v>147</v>
      </c>
      <c r="C54" s="23" t="s">
        <v>148</v>
      </c>
      <c r="D54" s="25" t="s">
        <v>39</v>
      </c>
      <c r="E54" s="26" t="s">
        <v>40</v>
      </c>
      <c r="F54" s="69" t="s">
        <v>149</v>
      </c>
      <c r="G54" s="65" t="s">
        <v>150</v>
      </c>
      <c r="H54" s="33"/>
      <c r="I54" s="37">
        <v>1.5E7</v>
      </c>
      <c r="J54" s="33"/>
      <c r="K54" s="37">
        <v>1.5E7</v>
      </c>
      <c r="L54" s="64"/>
      <c r="M54" s="64"/>
      <c r="N54" s="64"/>
      <c r="P54" s="66"/>
    </row>
    <row r="55" ht="15.75" customHeight="1">
      <c r="A55" s="68" t="s">
        <v>151</v>
      </c>
      <c r="B55" s="63" t="s">
        <v>152</v>
      </c>
      <c r="C55" s="39" t="s">
        <v>153</v>
      </c>
      <c r="D55" s="25" t="s">
        <v>39</v>
      </c>
      <c r="E55" s="26" t="s">
        <v>40</v>
      </c>
      <c r="F55" s="51" t="s">
        <v>154</v>
      </c>
      <c r="G55" s="65" t="s">
        <v>150</v>
      </c>
      <c r="H55" s="70"/>
      <c r="I55" s="71">
        <v>5000000.0</v>
      </c>
      <c r="J55" s="51"/>
      <c r="K55" s="71">
        <v>5000000.0</v>
      </c>
      <c r="L55" s="33"/>
      <c r="M55" s="33"/>
      <c r="N55" s="34"/>
      <c r="P55" s="66"/>
    </row>
    <row r="56" ht="15.75" customHeight="1">
      <c r="A56" s="68" t="s">
        <v>155</v>
      </c>
      <c r="B56" s="72" t="s">
        <v>156</v>
      </c>
      <c r="C56" s="39" t="s">
        <v>157</v>
      </c>
      <c r="D56" s="40" t="s">
        <v>39</v>
      </c>
      <c r="E56" s="41" t="s">
        <v>40</v>
      </c>
      <c r="F56" s="42" t="s">
        <v>158</v>
      </c>
      <c r="G56" s="65" t="s">
        <v>150</v>
      </c>
      <c r="H56" s="73"/>
      <c r="I56" s="44">
        <v>1000000.0</v>
      </c>
      <c r="J56" s="73"/>
      <c r="K56" s="44">
        <v>1000000.0</v>
      </c>
      <c r="L56" s="73"/>
      <c r="M56" s="73"/>
      <c r="N56" s="74"/>
      <c r="P56" s="66"/>
    </row>
    <row r="57" ht="15.75" customHeight="1">
      <c r="A57" s="68" t="s">
        <v>159</v>
      </c>
      <c r="B57" s="72" t="s">
        <v>160</v>
      </c>
      <c r="C57" s="39" t="s">
        <v>161</v>
      </c>
      <c r="D57" s="40" t="s">
        <v>39</v>
      </c>
      <c r="E57" s="41" t="s">
        <v>40</v>
      </c>
      <c r="F57" s="42" t="s">
        <v>162</v>
      </c>
      <c r="G57" s="65" t="s">
        <v>150</v>
      </c>
      <c r="H57" s="73"/>
      <c r="I57" s="44">
        <v>1.0E7</v>
      </c>
      <c r="J57" s="73"/>
      <c r="K57" s="44">
        <v>1.0E7</v>
      </c>
      <c r="L57" s="73"/>
      <c r="M57" s="73"/>
      <c r="N57" s="74"/>
      <c r="P57" s="66"/>
    </row>
    <row r="58" ht="15.75" customHeight="1">
      <c r="A58" s="68" t="s">
        <v>163</v>
      </c>
      <c r="B58" s="72" t="s">
        <v>164</v>
      </c>
      <c r="C58" s="39" t="s">
        <v>165</v>
      </c>
      <c r="D58" s="40" t="s">
        <v>39</v>
      </c>
      <c r="E58" s="41" t="s">
        <v>40</v>
      </c>
      <c r="F58" s="42" t="s">
        <v>166</v>
      </c>
      <c r="G58" s="65" t="s">
        <v>150</v>
      </c>
      <c r="H58" s="73"/>
      <c r="I58" s="44">
        <v>3000000.0</v>
      </c>
      <c r="J58" s="73"/>
      <c r="K58" s="44">
        <v>3000000.0</v>
      </c>
      <c r="L58" s="73"/>
      <c r="M58" s="73"/>
      <c r="N58" s="74"/>
      <c r="P58" s="172">
        <f>K58+K57+K56+K55+K54+K53+K52+K51</f>
        <v>54500000</v>
      </c>
    </row>
    <row r="59" ht="15.75" customHeight="1">
      <c r="A59" s="46" t="s">
        <v>430</v>
      </c>
    </row>
    <row r="60" ht="15.75" customHeight="1">
      <c r="A60" s="46"/>
    </row>
    <row r="61" ht="24.0" customHeight="1">
      <c r="A61" s="10" t="s">
        <v>4</v>
      </c>
      <c r="B61" s="11" t="s">
        <v>5</v>
      </c>
      <c r="C61" s="49"/>
      <c r="D61" s="13" t="s">
        <v>7</v>
      </c>
      <c r="E61" s="14"/>
      <c r="F61" s="50"/>
      <c r="G61" s="50"/>
      <c r="H61" s="15" t="s">
        <v>10</v>
      </c>
      <c r="I61" s="16"/>
      <c r="J61" s="16"/>
      <c r="K61" s="14"/>
      <c r="L61" s="13" t="s">
        <v>431</v>
      </c>
      <c r="M61" s="16"/>
      <c r="N61" s="14"/>
    </row>
    <row r="62" ht="15.75" customHeight="1">
      <c r="A62" s="18"/>
      <c r="B62" s="18"/>
      <c r="C62" s="12" t="s">
        <v>6</v>
      </c>
      <c r="D62" s="10" t="s">
        <v>12</v>
      </c>
      <c r="E62" s="10" t="s">
        <v>13</v>
      </c>
      <c r="F62" s="10" t="s">
        <v>8</v>
      </c>
      <c r="G62" s="10" t="s">
        <v>9</v>
      </c>
      <c r="H62" s="10" t="s">
        <v>14</v>
      </c>
      <c r="I62" s="10" t="s">
        <v>15</v>
      </c>
      <c r="J62" s="10" t="s">
        <v>16</v>
      </c>
      <c r="K62" s="10" t="s">
        <v>17</v>
      </c>
      <c r="L62" s="10" t="s">
        <v>18</v>
      </c>
      <c r="M62" s="10" t="s">
        <v>19</v>
      </c>
      <c r="N62" s="10" t="s">
        <v>20</v>
      </c>
    </row>
    <row r="63" ht="25.5" customHeight="1">
      <c r="A63" s="20"/>
      <c r="B63" s="20"/>
      <c r="C63" s="20"/>
      <c r="D63" s="20"/>
      <c r="E63" s="20"/>
      <c r="F63" s="20"/>
      <c r="G63" s="20"/>
      <c r="H63" s="20"/>
      <c r="I63" s="20"/>
      <c r="J63" s="20"/>
      <c r="K63" s="20"/>
      <c r="L63" s="20"/>
      <c r="M63" s="20"/>
      <c r="N63" s="20"/>
    </row>
    <row r="64" ht="15.75" customHeight="1">
      <c r="A64" s="21" t="s">
        <v>21</v>
      </c>
      <c r="B64" s="21" t="s">
        <v>22</v>
      </c>
      <c r="C64" s="21" t="s">
        <v>23</v>
      </c>
      <c r="D64" s="21" t="s">
        <v>24</v>
      </c>
      <c r="E64" s="21" t="s">
        <v>25</v>
      </c>
      <c r="F64" s="21" t="s">
        <v>26</v>
      </c>
      <c r="G64" s="21" t="s">
        <v>27</v>
      </c>
      <c r="H64" s="21" t="s">
        <v>28</v>
      </c>
      <c r="I64" s="21" t="s">
        <v>29</v>
      </c>
      <c r="J64" s="21" t="s">
        <v>30</v>
      </c>
      <c r="K64" s="21" t="s">
        <v>31</v>
      </c>
      <c r="L64" s="21" t="s">
        <v>32</v>
      </c>
      <c r="M64" s="21" t="s">
        <v>33</v>
      </c>
      <c r="N64" s="21" t="s">
        <v>34</v>
      </c>
    </row>
    <row r="65" ht="15.75" customHeight="1">
      <c r="A65" s="22" t="s">
        <v>130</v>
      </c>
      <c r="B65" s="16"/>
      <c r="C65" s="16"/>
      <c r="D65" s="16"/>
      <c r="E65" s="16"/>
      <c r="F65" s="16"/>
      <c r="G65" s="16"/>
      <c r="H65" s="16"/>
      <c r="I65" s="16"/>
      <c r="J65" s="16"/>
      <c r="K65" s="16"/>
      <c r="L65" s="16"/>
      <c r="M65" s="16"/>
      <c r="N65" s="14"/>
    </row>
    <row r="66" ht="15.75" customHeight="1">
      <c r="A66" s="68" t="s">
        <v>167</v>
      </c>
      <c r="B66" s="72" t="s">
        <v>168</v>
      </c>
      <c r="C66" s="39" t="s">
        <v>165</v>
      </c>
      <c r="D66" s="40" t="s">
        <v>39</v>
      </c>
      <c r="E66" s="41" t="s">
        <v>40</v>
      </c>
      <c r="F66" s="42" t="s">
        <v>169</v>
      </c>
      <c r="G66" s="65" t="s">
        <v>150</v>
      </c>
      <c r="H66" s="73"/>
      <c r="I66" s="44">
        <v>1.0E7</v>
      </c>
      <c r="J66" s="73"/>
      <c r="K66" s="44">
        <v>1.0E7</v>
      </c>
      <c r="L66" s="73"/>
      <c r="M66" s="73"/>
      <c r="N66" s="74"/>
    </row>
    <row r="67" ht="57.0" customHeight="1">
      <c r="A67" s="62" t="s">
        <v>170</v>
      </c>
      <c r="B67" s="63" t="s">
        <v>171</v>
      </c>
      <c r="C67" s="52" t="s">
        <v>138</v>
      </c>
      <c r="D67" s="25" t="s">
        <v>39</v>
      </c>
      <c r="E67" s="26" t="s">
        <v>40</v>
      </c>
      <c r="F67" s="75" t="s">
        <v>172</v>
      </c>
      <c r="G67" s="65" t="s">
        <v>150</v>
      </c>
      <c r="H67" s="33"/>
      <c r="I67" s="33"/>
      <c r="J67" s="37">
        <v>2000000.0</v>
      </c>
      <c r="K67" s="37">
        <v>2000000.0</v>
      </c>
      <c r="L67" s="64"/>
      <c r="M67" s="64"/>
      <c r="N67" s="64"/>
    </row>
    <row r="68" ht="15.75" customHeight="1">
      <c r="A68" s="62" t="s">
        <v>173</v>
      </c>
      <c r="B68" s="76" t="s">
        <v>174</v>
      </c>
      <c r="C68" s="52" t="s">
        <v>175</v>
      </c>
      <c r="D68" s="25" t="s">
        <v>39</v>
      </c>
      <c r="E68" s="26" t="s">
        <v>40</v>
      </c>
      <c r="F68" s="27" t="s">
        <v>176</v>
      </c>
      <c r="G68" s="65" t="s">
        <v>150</v>
      </c>
      <c r="H68" s="33"/>
      <c r="I68" s="33"/>
      <c r="J68" s="37">
        <v>1000000.0</v>
      </c>
      <c r="K68" s="37">
        <v>1000000.0</v>
      </c>
      <c r="L68" s="64"/>
      <c r="M68" s="64"/>
      <c r="N68" s="64"/>
    </row>
    <row r="69" ht="32.25" customHeight="1">
      <c r="A69" s="62" t="s">
        <v>177</v>
      </c>
      <c r="B69" s="77" t="s">
        <v>178</v>
      </c>
      <c r="C69" s="52" t="s">
        <v>175</v>
      </c>
      <c r="D69" s="25" t="s">
        <v>39</v>
      </c>
      <c r="E69" s="26" t="s">
        <v>40</v>
      </c>
      <c r="F69" s="27" t="s">
        <v>179</v>
      </c>
      <c r="G69" s="65" t="s">
        <v>150</v>
      </c>
      <c r="H69" s="33"/>
      <c r="I69" s="33"/>
      <c r="J69" s="37">
        <v>1200000.0</v>
      </c>
      <c r="K69" s="37">
        <v>1200000.0</v>
      </c>
      <c r="L69" s="65"/>
      <c r="M69" s="65"/>
      <c r="N69" s="65"/>
    </row>
    <row r="70" ht="42.75" customHeight="1">
      <c r="A70" s="78" t="s">
        <v>180</v>
      </c>
      <c r="B70" s="51" t="s">
        <v>181</v>
      </c>
      <c r="C70" s="52" t="s">
        <v>182</v>
      </c>
      <c r="D70" s="25" t="s">
        <v>39</v>
      </c>
      <c r="E70" s="26" t="s">
        <v>40</v>
      </c>
      <c r="F70" s="51" t="s">
        <v>181</v>
      </c>
      <c r="G70" s="65" t="s">
        <v>150</v>
      </c>
      <c r="H70" s="26"/>
      <c r="I70" s="70">
        <v>800000.0</v>
      </c>
      <c r="J70" s="79"/>
      <c r="K70" s="80">
        <f>I70</f>
        <v>800000</v>
      </c>
      <c r="L70" s="80"/>
      <c r="M70" s="65"/>
      <c r="N70" s="65"/>
    </row>
    <row r="71" ht="39.0" customHeight="1">
      <c r="A71" s="68" t="s">
        <v>183</v>
      </c>
      <c r="B71" s="81" t="s">
        <v>184</v>
      </c>
      <c r="C71" s="39" t="s">
        <v>185</v>
      </c>
      <c r="D71" s="25" t="s">
        <v>39</v>
      </c>
      <c r="E71" s="26" t="s">
        <v>40</v>
      </c>
      <c r="F71" s="82" t="s">
        <v>186</v>
      </c>
      <c r="G71" s="65" t="s">
        <v>150</v>
      </c>
      <c r="H71" s="33"/>
      <c r="I71" s="45">
        <v>50000.0</v>
      </c>
      <c r="J71" s="33"/>
      <c r="K71" s="45">
        <v>50000.0</v>
      </c>
      <c r="L71" s="33"/>
      <c r="M71" s="33"/>
      <c r="N71" s="34"/>
    </row>
    <row r="72" ht="15.75" customHeight="1">
      <c r="A72" s="68" t="s">
        <v>187</v>
      </c>
      <c r="B72" s="63" t="s">
        <v>188</v>
      </c>
      <c r="C72" s="39" t="s">
        <v>189</v>
      </c>
      <c r="D72" s="25" t="s">
        <v>39</v>
      </c>
      <c r="E72" s="26" t="s">
        <v>40</v>
      </c>
      <c r="F72" s="51" t="s">
        <v>190</v>
      </c>
      <c r="G72" s="65" t="s">
        <v>150</v>
      </c>
      <c r="H72" s="70"/>
      <c r="I72" s="71">
        <v>100000.0</v>
      </c>
      <c r="J72" s="51"/>
      <c r="K72" s="71">
        <v>200000.0</v>
      </c>
      <c r="L72" s="33"/>
      <c r="M72" s="33"/>
      <c r="N72" s="34"/>
    </row>
    <row r="73" ht="44.25" customHeight="1">
      <c r="A73" s="68" t="s">
        <v>191</v>
      </c>
      <c r="B73" s="63" t="s">
        <v>192</v>
      </c>
      <c r="C73" s="39" t="s">
        <v>157</v>
      </c>
      <c r="D73" s="25" t="s">
        <v>39</v>
      </c>
      <c r="E73" s="26" t="s">
        <v>40</v>
      </c>
      <c r="F73" s="83" t="s">
        <v>193</v>
      </c>
      <c r="G73" s="65" t="s">
        <v>150</v>
      </c>
      <c r="H73" s="70"/>
      <c r="I73" s="71">
        <v>422709.0</v>
      </c>
      <c r="J73" s="51"/>
      <c r="K73" s="71">
        <v>422709.0</v>
      </c>
      <c r="L73" s="33"/>
      <c r="M73" s="33"/>
      <c r="N73" s="34"/>
    </row>
    <row r="74" ht="15.75" customHeight="1">
      <c r="A74" s="68" t="s">
        <v>194</v>
      </c>
      <c r="B74" s="63" t="s">
        <v>195</v>
      </c>
      <c r="C74" s="39" t="s">
        <v>196</v>
      </c>
      <c r="D74" s="25" t="s">
        <v>39</v>
      </c>
      <c r="E74" s="26" t="s">
        <v>40</v>
      </c>
      <c r="F74" s="51" t="s">
        <v>197</v>
      </c>
      <c r="G74" s="65" t="s">
        <v>150</v>
      </c>
      <c r="H74" s="70"/>
      <c r="I74" s="71">
        <v>100000.0</v>
      </c>
      <c r="J74" s="84"/>
      <c r="K74" s="71">
        <v>100000.0</v>
      </c>
      <c r="L74" s="33"/>
      <c r="M74" s="80"/>
      <c r="N74" s="34"/>
    </row>
    <row r="75" ht="42.75" customHeight="1">
      <c r="A75" s="68" t="s">
        <v>198</v>
      </c>
      <c r="B75" s="63" t="s">
        <v>199</v>
      </c>
      <c r="C75" s="39" t="s">
        <v>200</v>
      </c>
      <c r="D75" s="25" t="s">
        <v>39</v>
      </c>
      <c r="E75" s="26" t="s">
        <v>40</v>
      </c>
      <c r="F75" s="83" t="s">
        <v>201</v>
      </c>
      <c r="G75" s="26" t="s">
        <v>150</v>
      </c>
      <c r="H75" s="70"/>
      <c r="I75" s="71">
        <v>100000.0</v>
      </c>
      <c r="J75" s="84"/>
      <c r="K75" s="71">
        <v>100000.0</v>
      </c>
      <c r="L75" s="33"/>
      <c r="M75" s="33"/>
      <c r="N75" s="34"/>
    </row>
    <row r="76" ht="15.75" customHeight="1">
      <c r="A76" s="68" t="s">
        <v>202</v>
      </c>
      <c r="B76" s="63" t="s">
        <v>203</v>
      </c>
      <c r="C76" s="39" t="s">
        <v>204</v>
      </c>
      <c r="D76" s="25" t="s">
        <v>39</v>
      </c>
      <c r="E76" s="26" t="s">
        <v>40</v>
      </c>
      <c r="F76" s="51" t="s">
        <v>205</v>
      </c>
      <c r="G76" s="26" t="s">
        <v>150</v>
      </c>
      <c r="H76" s="70"/>
      <c r="I76" s="71">
        <v>500000.0</v>
      </c>
      <c r="J76" s="84"/>
      <c r="K76" s="71">
        <v>500000.0</v>
      </c>
      <c r="L76" s="33"/>
      <c r="M76" s="33"/>
      <c r="N76" s="34"/>
      <c r="P76" s="172">
        <f>K76+K75+K74+K73+K72+K71+K70+K69+K68+K67+K66</f>
        <v>16372709</v>
      </c>
    </row>
    <row r="77" ht="15.75" customHeight="1">
      <c r="A77" s="46" t="s">
        <v>206</v>
      </c>
    </row>
    <row r="78" ht="15.75" customHeight="1">
      <c r="A78" s="46"/>
      <c r="B78" s="46"/>
      <c r="C78" s="46"/>
      <c r="D78" s="46"/>
      <c r="E78" s="46"/>
      <c r="F78" s="46"/>
      <c r="G78" s="46"/>
      <c r="H78" s="46"/>
      <c r="I78" s="67"/>
      <c r="J78" s="46"/>
      <c r="K78" s="46"/>
      <c r="L78" s="46"/>
      <c r="M78" s="46"/>
      <c r="N78" s="46"/>
      <c r="P78" s="67"/>
    </row>
    <row r="79" ht="15.75" customHeight="1">
      <c r="A79" s="46"/>
      <c r="B79" s="46"/>
      <c r="C79" s="46"/>
      <c r="D79" s="46"/>
      <c r="E79" s="46"/>
      <c r="F79" s="46"/>
      <c r="G79" s="46"/>
      <c r="H79" s="46"/>
      <c r="I79" s="46"/>
      <c r="J79" s="46"/>
      <c r="K79" s="46"/>
      <c r="L79" s="46"/>
      <c r="M79" s="46"/>
      <c r="N79" s="46"/>
    </row>
    <row r="80" ht="29.25" customHeight="1">
      <c r="A80" s="10" t="s">
        <v>4</v>
      </c>
      <c r="B80" s="11" t="s">
        <v>5</v>
      </c>
      <c r="C80" s="49"/>
      <c r="D80" s="13" t="s">
        <v>7</v>
      </c>
      <c r="E80" s="14"/>
      <c r="F80" s="50"/>
      <c r="G80" s="50"/>
      <c r="H80" s="15" t="s">
        <v>10</v>
      </c>
      <c r="I80" s="16"/>
      <c r="J80" s="16"/>
      <c r="K80" s="14"/>
      <c r="L80" s="13" t="s">
        <v>432</v>
      </c>
      <c r="M80" s="16"/>
      <c r="N80" s="14"/>
    </row>
    <row r="81" ht="15.75" customHeight="1">
      <c r="A81" s="18"/>
      <c r="B81" s="18"/>
      <c r="C81" s="12" t="s">
        <v>6</v>
      </c>
      <c r="D81" s="10" t="s">
        <v>12</v>
      </c>
      <c r="E81" s="10" t="s">
        <v>13</v>
      </c>
      <c r="F81" s="10" t="s">
        <v>8</v>
      </c>
      <c r="G81" s="10" t="s">
        <v>9</v>
      </c>
      <c r="H81" s="10" t="s">
        <v>14</v>
      </c>
      <c r="I81" s="10" t="s">
        <v>15</v>
      </c>
      <c r="J81" s="10" t="s">
        <v>16</v>
      </c>
      <c r="K81" s="10" t="s">
        <v>17</v>
      </c>
      <c r="L81" s="10" t="s">
        <v>18</v>
      </c>
      <c r="M81" s="10" t="s">
        <v>19</v>
      </c>
      <c r="N81" s="10" t="s">
        <v>20</v>
      </c>
    </row>
    <row r="82" ht="28.5" customHeight="1">
      <c r="A82" s="20"/>
      <c r="B82" s="20"/>
      <c r="C82" s="20"/>
      <c r="D82" s="20"/>
      <c r="E82" s="20"/>
      <c r="F82" s="20"/>
      <c r="G82" s="20"/>
      <c r="H82" s="20"/>
      <c r="I82" s="20"/>
      <c r="J82" s="20"/>
      <c r="K82" s="20"/>
      <c r="L82" s="20"/>
      <c r="M82" s="20"/>
      <c r="N82" s="20"/>
    </row>
    <row r="83" ht="15.75" customHeight="1">
      <c r="A83" s="21" t="s">
        <v>21</v>
      </c>
      <c r="B83" s="21" t="s">
        <v>22</v>
      </c>
      <c r="C83" s="21" t="s">
        <v>23</v>
      </c>
      <c r="D83" s="21" t="s">
        <v>24</v>
      </c>
      <c r="E83" s="21" t="s">
        <v>25</v>
      </c>
      <c r="F83" s="21" t="s">
        <v>26</v>
      </c>
      <c r="G83" s="21" t="s">
        <v>27</v>
      </c>
      <c r="H83" s="21" t="s">
        <v>28</v>
      </c>
      <c r="I83" s="21" t="s">
        <v>29</v>
      </c>
      <c r="J83" s="21" t="s">
        <v>30</v>
      </c>
      <c r="K83" s="21" t="s">
        <v>31</v>
      </c>
      <c r="L83" s="21" t="s">
        <v>32</v>
      </c>
      <c r="M83" s="21" t="s">
        <v>33</v>
      </c>
      <c r="N83" s="21" t="s">
        <v>34</v>
      </c>
    </row>
    <row r="84" ht="15.75" customHeight="1">
      <c r="A84" s="68" t="s">
        <v>208</v>
      </c>
      <c r="B84" s="63" t="s">
        <v>209</v>
      </c>
      <c r="C84" s="52" t="s">
        <v>210</v>
      </c>
      <c r="D84" s="25" t="s">
        <v>39</v>
      </c>
      <c r="E84" s="26" t="s">
        <v>40</v>
      </c>
      <c r="F84" s="51" t="s">
        <v>211</v>
      </c>
      <c r="G84" s="26" t="s">
        <v>150</v>
      </c>
      <c r="H84" s="70"/>
      <c r="I84" s="71">
        <v>300000.0</v>
      </c>
      <c r="J84" s="84"/>
      <c r="K84" s="71">
        <v>300000.0</v>
      </c>
      <c r="L84" s="65"/>
      <c r="M84" s="65"/>
      <c r="N84" s="65"/>
    </row>
    <row r="85" ht="15.75" customHeight="1">
      <c r="A85" s="68" t="s">
        <v>212</v>
      </c>
      <c r="B85" s="63" t="s">
        <v>213</v>
      </c>
      <c r="C85" s="52" t="s">
        <v>214</v>
      </c>
      <c r="D85" s="25" t="s">
        <v>39</v>
      </c>
      <c r="E85" s="26" t="s">
        <v>40</v>
      </c>
      <c r="F85" s="51" t="s">
        <v>215</v>
      </c>
      <c r="G85" s="26" t="s">
        <v>150</v>
      </c>
      <c r="H85" s="70"/>
      <c r="I85" s="71">
        <v>250000.0</v>
      </c>
      <c r="J85" s="84"/>
      <c r="K85" s="71">
        <v>250000.0</v>
      </c>
      <c r="L85" s="65"/>
      <c r="M85" s="65"/>
      <c r="N85" s="65"/>
    </row>
    <row r="86" ht="15.75" customHeight="1">
      <c r="A86" s="68" t="s">
        <v>216</v>
      </c>
      <c r="B86" s="63" t="s">
        <v>217</v>
      </c>
      <c r="C86" s="52" t="s">
        <v>218</v>
      </c>
      <c r="D86" s="25" t="s">
        <v>39</v>
      </c>
      <c r="E86" s="26" t="s">
        <v>40</v>
      </c>
      <c r="F86" s="51" t="s">
        <v>219</v>
      </c>
      <c r="G86" s="26" t="s">
        <v>150</v>
      </c>
      <c r="H86" s="70"/>
      <c r="I86" s="71">
        <v>100000.0</v>
      </c>
      <c r="J86" s="84"/>
      <c r="K86" s="71">
        <v>100000.0</v>
      </c>
      <c r="L86" s="65"/>
      <c r="M86" s="65"/>
      <c r="N86" s="65"/>
    </row>
    <row r="87" ht="15.75" customHeight="1">
      <c r="A87" s="68" t="s">
        <v>220</v>
      </c>
      <c r="B87" s="63" t="s">
        <v>221</v>
      </c>
      <c r="C87" s="52" t="s">
        <v>222</v>
      </c>
      <c r="D87" s="25" t="s">
        <v>39</v>
      </c>
      <c r="E87" s="26" t="s">
        <v>40</v>
      </c>
      <c r="F87" s="51" t="s">
        <v>223</v>
      </c>
      <c r="G87" s="26" t="s">
        <v>150</v>
      </c>
      <c r="H87" s="70"/>
      <c r="I87" s="71">
        <v>150000.0</v>
      </c>
      <c r="J87" s="84"/>
      <c r="K87" s="71">
        <v>150000.0</v>
      </c>
      <c r="L87" s="65"/>
      <c r="M87" s="65"/>
      <c r="N87" s="65"/>
    </row>
    <row r="88" ht="15.75" customHeight="1">
      <c r="A88" s="68" t="s">
        <v>224</v>
      </c>
      <c r="B88" s="63" t="s">
        <v>225</v>
      </c>
      <c r="C88" s="52" t="s">
        <v>226</v>
      </c>
      <c r="D88" s="25" t="s">
        <v>39</v>
      </c>
      <c r="E88" s="26" t="s">
        <v>40</v>
      </c>
      <c r="F88" s="51" t="s">
        <v>227</v>
      </c>
      <c r="G88" s="26" t="s">
        <v>150</v>
      </c>
      <c r="H88" s="70"/>
      <c r="I88" s="71">
        <v>150000.0</v>
      </c>
      <c r="J88" s="84"/>
      <c r="K88" s="71">
        <v>150000.0</v>
      </c>
      <c r="L88" s="65"/>
      <c r="M88" s="65"/>
      <c r="N88" s="65"/>
    </row>
    <row r="89" ht="15.75" customHeight="1">
      <c r="A89" s="68" t="s">
        <v>228</v>
      </c>
      <c r="B89" s="24" t="s">
        <v>229</v>
      </c>
      <c r="C89" s="52" t="s">
        <v>226</v>
      </c>
      <c r="D89" s="25" t="s">
        <v>39</v>
      </c>
      <c r="E89" s="26" t="s">
        <v>40</v>
      </c>
      <c r="F89" s="24" t="s">
        <v>229</v>
      </c>
      <c r="G89" s="26" t="s">
        <v>150</v>
      </c>
      <c r="H89" s="70"/>
      <c r="I89" s="71">
        <v>300000.0</v>
      </c>
      <c r="J89" s="84"/>
      <c r="K89" s="71">
        <f t="shared" ref="K89:K90" si="5">I89</f>
        <v>300000</v>
      </c>
      <c r="L89" s="65"/>
      <c r="M89" s="65"/>
      <c r="N89" s="65"/>
    </row>
    <row r="90" ht="15.75" customHeight="1">
      <c r="A90" s="68" t="s">
        <v>230</v>
      </c>
      <c r="B90" s="63" t="s">
        <v>231</v>
      </c>
      <c r="C90" s="52" t="s">
        <v>226</v>
      </c>
      <c r="D90" s="25" t="s">
        <v>39</v>
      </c>
      <c r="E90" s="26" t="s">
        <v>40</v>
      </c>
      <c r="F90" s="63" t="s">
        <v>232</v>
      </c>
      <c r="G90" s="52" t="s">
        <v>150</v>
      </c>
      <c r="H90" s="70"/>
      <c r="I90" s="71">
        <v>150000.0</v>
      </c>
      <c r="J90" s="84"/>
      <c r="K90" s="71">
        <f t="shared" si="5"/>
        <v>150000</v>
      </c>
      <c r="L90" s="65"/>
      <c r="M90" s="65"/>
      <c r="N90" s="65"/>
    </row>
    <row r="91" ht="15.75" customHeight="1">
      <c r="A91" s="68" t="s">
        <v>233</v>
      </c>
      <c r="B91" s="63" t="s">
        <v>234</v>
      </c>
      <c r="C91" s="52" t="s">
        <v>161</v>
      </c>
      <c r="D91" s="25" t="s">
        <v>39</v>
      </c>
      <c r="E91" s="26" t="s">
        <v>40</v>
      </c>
      <c r="F91" s="51" t="s">
        <v>235</v>
      </c>
      <c r="G91" s="26" t="s">
        <v>150</v>
      </c>
      <c r="H91" s="70"/>
      <c r="I91" s="71">
        <v>50000.0</v>
      </c>
      <c r="J91" s="84"/>
      <c r="K91" s="71">
        <v>50000.0</v>
      </c>
      <c r="L91" s="65"/>
      <c r="M91" s="65"/>
      <c r="N91" s="65"/>
    </row>
    <row r="92" ht="15.75" customHeight="1">
      <c r="A92" s="68" t="s">
        <v>236</v>
      </c>
      <c r="B92" s="63" t="s">
        <v>237</v>
      </c>
      <c r="C92" s="52" t="s">
        <v>226</v>
      </c>
      <c r="D92" s="25" t="s">
        <v>39</v>
      </c>
      <c r="E92" s="26" t="s">
        <v>40</v>
      </c>
      <c r="F92" s="51" t="s">
        <v>238</v>
      </c>
      <c r="G92" s="26" t="s">
        <v>150</v>
      </c>
      <c r="H92" s="70"/>
      <c r="I92" s="71">
        <v>50000.0</v>
      </c>
      <c r="J92" s="84"/>
      <c r="K92" s="71">
        <v>50000.0</v>
      </c>
      <c r="L92" s="65"/>
      <c r="M92" s="65"/>
      <c r="N92" s="65"/>
    </row>
    <row r="93" ht="15.75" customHeight="1">
      <c r="A93" s="68" t="s">
        <v>239</v>
      </c>
      <c r="B93" s="63" t="s">
        <v>237</v>
      </c>
      <c r="C93" s="52" t="s">
        <v>226</v>
      </c>
      <c r="D93" s="25" t="s">
        <v>39</v>
      </c>
      <c r="E93" s="26" t="s">
        <v>40</v>
      </c>
      <c r="F93" s="51" t="s">
        <v>240</v>
      </c>
      <c r="G93" s="26" t="s">
        <v>150</v>
      </c>
      <c r="H93" s="70"/>
      <c r="I93" s="71">
        <v>50000.0</v>
      </c>
      <c r="J93" s="84"/>
      <c r="K93" s="71">
        <v>50000.0</v>
      </c>
      <c r="L93" s="65"/>
      <c r="M93" s="65"/>
      <c r="N93" s="65"/>
    </row>
    <row r="94" ht="15.75" customHeight="1">
      <c r="A94" s="65"/>
      <c r="B94" s="51"/>
      <c r="C94" s="52"/>
      <c r="D94" s="52"/>
      <c r="E94" s="52"/>
      <c r="F94" s="51"/>
      <c r="G94" s="52"/>
      <c r="H94" s="85" t="s">
        <v>241</v>
      </c>
      <c r="I94" s="16"/>
      <c r="J94" s="14"/>
      <c r="K94" s="86">
        <f>K93+K92+K91+K90+K89+K88+K87+K86+K85+K84+K76+K75+K74+K73+K72+K71+K70+K69+K68+K67+K66+K58+K57+K56+K55+K54</f>
        <v>51922709</v>
      </c>
      <c r="L94" s="65"/>
      <c r="M94" s="65"/>
      <c r="N94" s="65"/>
      <c r="P94" s="172">
        <f>K93+K92+K91+K90+K89+K88+K87+K86+K85+K84</f>
        <v>1550000</v>
      </c>
    </row>
    <row r="95" ht="15.75" customHeight="1">
      <c r="A95" s="22" t="s">
        <v>130</v>
      </c>
      <c r="B95" s="16"/>
      <c r="C95" s="16"/>
      <c r="D95" s="16"/>
      <c r="E95" s="16"/>
      <c r="F95" s="16"/>
      <c r="G95" s="16"/>
      <c r="H95" s="16"/>
      <c r="I95" s="16"/>
      <c r="J95" s="16"/>
      <c r="K95" s="16"/>
      <c r="L95" s="16"/>
      <c r="M95" s="16"/>
      <c r="N95" s="14"/>
      <c r="P95" s="66"/>
    </row>
    <row r="96" ht="15.75" customHeight="1">
      <c r="A96" s="68" t="s">
        <v>244</v>
      </c>
      <c r="B96" s="87" t="s">
        <v>245</v>
      </c>
      <c r="C96" s="88" t="s">
        <v>246</v>
      </c>
      <c r="D96" s="25" t="s">
        <v>39</v>
      </c>
      <c r="E96" s="26" t="s">
        <v>40</v>
      </c>
      <c r="F96" s="87" t="s">
        <v>247</v>
      </c>
      <c r="G96" s="23" t="s">
        <v>248</v>
      </c>
      <c r="H96" s="89"/>
      <c r="I96" s="71">
        <v>3392687.0</v>
      </c>
      <c r="J96" s="89"/>
      <c r="K96" s="71">
        <f>I96</f>
        <v>3392687</v>
      </c>
      <c r="L96" s="89"/>
      <c r="M96" s="89"/>
      <c r="N96" s="89"/>
      <c r="P96" s="66"/>
    </row>
    <row r="97" ht="15.75" customHeight="1">
      <c r="A97" s="68" t="s">
        <v>249</v>
      </c>
      <c r="B97" s="90" t="s">
        <v>250</v>
      </c>
      <c r="C97" s="88" t="s">
        <v>251</v>
      </c>
      <c r="D97" s="25" t="s">
        <v>39</v>
      </c>
      <c r="E97" s="26" t="s">
        <v>40</v>
      </c>
      <c r="F97" s="90" t="s">
        <v>252</v>
      </c>
      <c r="G97" s="23" t="s">
        <v>248</v>
      </c>
      <c r="H97" s="89"/>
      <c r="I97" s="71"/>
      <c r="J97" s="71">
        <v>4500000.0</v>
      </c>
      <c r="K97" s="71">
        <v>4500000.0</v>
      </c>
      <c r="L97" s="89"/>
      <c r="M97" s="89"/>
      <c r="N97" s="89"/>
      <c r="P97" s="172"/>
    </row>
    <row r="98" ht="15.75" customHeight="1">
      <c r="A98" s="46" t="s">
        <v>242</v>
      </c>
      <c r="P98" s="66"/>
    </row>
    <row r="99" ht="15.75" customHeight="1">
      <c r="P99" s="66"/>
    </row>
    <row r="100" ht="15.75" customHeight="1">
      <c r="A100" s="46"/>
    </row>
    <row r="101" ht="26.25" customHeight="1">
      <c r="A101" s="10" t="s">
        <v>4</v>
      </c>
      <c r="B101" s="11" t="s">
        <v>5</v>
      </c>
      <c r="C101" s="49"/>
      <c r="D101" s="13" t="s">
        <v>7</v>
      </c>
      <c r="E101" s="14"/>
      <c r="F101" s="50"/>
      <c r="G101" s="50"/>
      <c r="H101" s="15" t="s">
        <v>10</v>
      </c>
      <c r="I101" s="16"/>
      <c r="J101" s="16"/>
      <c r="K101" s="14"/>
      <c r="L101" s="13" t="s">
        <v>433</v>
      </c>
      <c r="M101" s="16"/>
      <c r="N101" s="14"/>
    </row>
    <row r="102" ht="15.75" customHeight="1">
      <c r="A102" s="18"/>
      <c r="B102" s="18"/>
      <c r="C102" s="12" t="s">
        <v>6</v>
      </c>
      <c r="D102" s="10" t="s">
        <v>12</v>
      </c>
      <c r="E102" s="10" t="s">
        <v>13</v>
      </c>
      <c r="F102" s="10" t="s">
        <v>8</v>
      </c>
      <c r="G102" s="10" t="s">
        <v>9</v>
      </c>
      <c r="H102" s="10" t="s">
        <v>14</v>
      </c>
      <c r="I102" s="10" t="s">
        <v>15</v>
      </c>
      <c r="J102" s="10" t="s">
        <v>16</v>
      </c>
      <c r="K102" s="10" t="s">
        <v>17</v>
      </c>
      <c r="L102" s="10" t="s">
        <v>18</v>
      </c>
      <c r="M102" s="10" t="s">
        <v>19</v>
      </c>
      <c r="N102" s="10" t="s">
        <v>20</v>
      </c>
    </row>
    <row r="103" ht="24.75" customHeight="1">
      <c r="A103" s="20"/>
      <c r="B103" s="20"/>
      <c r="C103" s="20"/>
      <c r="D103" s="20"/>
      <c r="E103" s="20"/>
      <c r="F103" s="20"/>
      <c r="G103" s="20"/>
      <c r="H103" s="20"/>
      <c r="I103" s="20"/>
      <c r="J103" s="20"/>
      <c r="K103" s="20"/>
      <c r="L103" s="20"/>
      <c r="M103" s="20"/>
      <c r="N103" s="20"/>
    </row>
    <row r="104" ht="15.75" customHeight="1">
      <c r="A104" s="21" t="s">
        <v>21</v>
      </c>
      <c r="B104" s="21" t="s">
        <v>22</v>
      </c>
      <c r="C104" s="21" t="s">
        <v>23</v>
      </c>
      <c r="D104" s="21" t="s">
        <v>24</v>
      </c>
      <c r="E104" s="21" t="s">
        <v>25</v>
      </c>
      <c r="F104" s="21" t="s">
        <v>26</v>
      </c>
      <c r="G104" s="21" t="s">
        <v>27</v>
      </c>
      <c r="H104" s="21" t="s">
        <v>28</v>
      </c>
      <c r="I104" s="21" t="s">
        <v>29</v>
      </c>
      <c r="J104" s="21" t="s">
        <v>30</v>
      </c>
      <c r="K104" s="21" t="s">
        <v>31</v>
      </c>
      <c r="L104" s="21" t="s">
        <v>32</v>
      </c>
      <c r="M104" s="21" t="s">
        <v>33</v>
      </c>
      <c r="N104" s="21" t="s">
        <v>34</v>
      </c>
    </row>
    <row r="105" ht="15.75" customHeight="1">
      <c r="A105" s="22" t="s">
        <v>130</v>
      </c>
      <c r="B105" s="16"/>
      <c r="C105" s="16"/>
      <c r="D105" s="16"/>
      <c r="E105" s="16"/>
      <c r="F105" s="16"/>
      <c r="G105" s="16"/>
      <c r="H105" s="16"/>
      <c r="I105" s="16"/>
      <c r="J105" s="16"/>
      <c r="K105" s="16"/>
      <c r="L105" s="16"/>
      <c r="M105" s="16"/>
      <c r="N105" s="14"/>
    </row>
    <row r="106" ht="15.75" customHeight="1">
      <c r="A106" s="68" t="s">
        <v>253</v>
      </c>
      <c r="B106" s="87" t="s">
        <v>254</v>
      </c>
      <c r="C106" s="88" t="s">
        <v>251</v>
      </c>
      <c r="D106" s="25" t="s">
        <v>39</v>
      </c>
      <c r="E106" s="26" t="s">
        <v>40</v>
      </c>
      <c r="F106" s="34" t="s">
        <v>255</v>
      </c>
      <c r="G106" s="23" t="s">
        <v>248</v>
      </c>
      <c r="H106" s="89"/>
      <c r="I106" s="71"/>
      <c r="J106" s="71">
        <v>250000.0</v>
      </c>
      <c r="K106" s="71">
        <v>250000.0</v>
      </c>
      <c r="L106" s="89"/>
      <c r="M106" s="89"/>
      <c r="N106" s="89"/>
    </row>
    <row r="107" ht="15.75" customHeight="1">
      <c r="A107" s="64"/>
      <c r="B107" s="51"/>
      <c r="C107" s="52"/>
      <c r="D107" s="52"/>
      <c r="E107" s="52"/>
      <c r="F107" s="51"/>
      <c r="G107" s="52"/>
      <c r="H107" s="85" t="s">
        <v>256</v>
      </c>
      <c r="I107" s="16"/>
      <c r="J107" s="14"/>
      <c r="K107" s="86">
        <f>K106+K97+K96</f>
        <v>8142687</v>
      </c>
      <c r="L107" s="65"/>
      <c r="M107" s="65"/>
      <c r="N107" s="65"/>
      <c r="P107" s="172">
        <v>8142687.0</v>
      </c>
    </row>
    <row r="108" ht="15.75" customHeight="1">
      <c r="A108" s="68" t="s">
        <v>257</v>
      </c>
      <c r="B108" s="63" t="s">
        <v>258</v>
      </c>
      <c r="C108" s="52" t="s">
        <v>259</v>
      </c>
      <c r="D108" s="25" t="s">
        <v>39</v>
      </c>
      <c r="E108" s="26" t="s">
        <v>40</v>
      </c>
      <c r="F108" s="51" t="s">
        <v>260</v>
      </c>
      <c r="G108" s="26" t="s">
        <v>261</v>
      </c>
      <c r="H108" s="91"/>
      <c r="I108" s="80">
        <v>4071343.0</v>
      </c>
      <c r="J108" s="91"/>
      <c r="K108" s="80">
        <f t="shared" ref="K108:K109" si="6">I108</f>
        <v>4071343</v>
      </c>
      <c r="L108" s="65"/>
      <c r="M108" s="65"/>
      <c r="N108" s="65"/>
    </row>
    <row r="109" ht="15.75" customHeight="1">
      <c r="A109" s="68" t="s">
        <v>262</v>
      </c>
      <c r="B109" s="63" t="s">
        <v>263</v>
      </c>
      <c r="C109" s="52" t="s">
        <v>264</v>
      </c>
      <c r="D109" s="92" t="s">
        <v>39</v>
      </c>
      <c r="E109" s="93" t="s">
        <v>40</v>
      </c>
      <c r="F109" s="51" t="s">
        <v>265</v>
      </c>
      <c r="G109" s="26" t="s">
        <v>266</v>
      </c>
      <c r="H109" s="70"/>
      <c r="I109" s="80">
        <v>4071344.0</v>
      </c>
      <c r="J109" s="80"/>
      <c r="K109" s="80">
        <f t="shared" si="6"/>
        <v>4071344</v>
      </c>
      <c r="L109" s="94"/>
      <c r="M109" s="94"/>
      <c r="N109" s="65"/>
    </row>
    <row r="110" ht="15.75" customHeight="1">
      <c r="A110" s="65"/>
      <c r="B110" s="51"/>
      <c r="C110" s="52"/>
      <c r="D110" s="52"/>
      <c r="E110" s="52"/>
      <c r="F110" s="51"/>
      <c r="G110" s="52"/>
      <c r="H110" s="85" t="s">
        <v>267</v>
      </c>
      <c r="I110" s="16"/>
      <c r="J110" s="14"/>
      <c r="K110" s="86">
        <f>K108+K109</f>
        <v>8142687</v>
      </c>
      <c r="L110" s="65"/>
      <c r="M110" s="65"/>
      <c r="N110" s="65"/>
      <c r="P110" s="172">
        <f>K108+K109</f>
        <v>8142687</v>
      </c>
    </row>
    <row r="111" ht="15.75" customHeight="1">
      <c r="A111" s="68" t="s">
        <v>270</v>
      </c>
      <c r="B111" s="95" t="s">
        <v>271</v>
      </c>
      <c r="C111" s="96" t="s">
        <v>272</v>
      </c>
      <c r="D111" s="97"/>
      <c r="E111" s="98"/>
      <c r="F111" s="99"/>
      <c r="G111" s="100"/>
      <c r="H111" s="100"/>
      <c r="I111" s="71">
        <v>1.557681273E7</v>
      </c>
      <c r="J111" s="100"/>
      <c r="K111" s="71">
        <v>1.557681273E7</v>
      </c>
      <c r="L111" s="50"/>
      <c r="M111" s="50"/>
      <c r="N111" s="100"/>
      <c r="P111" s="66"/>
    </row>
    <row r="112" ht="15.75" customHeight="1">
      <c r="A112" s="65"/>
      <c r="B112" s="95" t="s">
        <v>273</v>
      </c>
      <c r="C112" s="64"/>
      <c r="D112" s="101"/>
      <c r="E112" s="102"/>
      <c r="F112" s="103"/>
      <c r="G112" s="65"/>
      <c r="H112" s="65"/>
      <c r="I112" s="65"/>
      <c r="J112" s="65"/>
      <c r="K112" s="65"/>
      <c r="L112" s="65"/>
      <c r="M112" s="65"/>
      <c r="N112" s="65"/>
      <c r="P112" s="66"/>
    </row>
    <row r="113" ht="15.75" customHeight="1">
      <c r="A113" s="68" t="s">
        <v>274</v>
      </c>
      <c r="B113" s="63" t="s">
        <v>275</v>
      </c>
      <c r="C113" s="96" t="s">
        <v>276</v>
      </c>
      <c r="D113" s="25" t="s">
        <v>39</v>
      </c>
      <c r="E113" s="26" t="s">
        <v>40</v>
      </c>
      <c r="F113" s="104" t="s">
        <v>277</v>
      </c>
      <c r="G113" s="105" t="s">
        <v>278</v>
      </c>
      <c r="H113" s="70"/>
      <c r="I113" s="71">
        <v>100000.0</v>
      </c>
      <c r="J113" s="84"/>
      <c r="K113" s="71">
        <v>100000.0</v>
      </c>
      <c r="L113" s="71">
        <v>100000.0</v>
      </c>
      <c r="M113" s="80"/>
      <c r="N113" s="106" t="s">
        <v>279</v>
      </c>
      <c r="P113" s="66"/>
    </row>
    <row r="114" ht="15.75" customHeight="1">
      <c r="A114" s="68" t="s">
        <v>280</v>
      </c>
      <c r="B114" s="63" t="s">
        <v>281</v>
      </c>
      <c r="C114" s="96" t="s">
        <v>123</v>
      </c>
      <c r="D114" s="25" t="s">
        <v>39</v>
      </c>
      <c r="E114" s="26" t="s">
        <v>40</v>
      </c>
      <c r="F114" s="82" t="s">
        <v>282</v>
      </c>
      <c r="G114" s="105" t="s">
        <v>278</v>
      </c>
      <c r="H114" s="70"/>
      <c r="I114" s="71">
        <v>120000.0</v>
      </c>
      <c r="J114" s="84"/>
      <c r="K114" s="71">
        <v>120000.0</v>
      </c>
      <c r="L114" s="71"/>
      <c r="M114" s="37"/>
      <c r="N114" s="106" t="s">
        <v>283</v>
      </c>
      <c r="P114" s="66"/>
    </row>
    <row r="115" ht="15.75" customHeight="1">
      <c r="A115" s="68" t="s">
        <v>284</v>
      </c>
      <c r="B115" s="63" t="s">
        <v>285</v>
      </c>
      <c r="C115" s="96" t="s">
        <v>286</v>
      </c>
      <c r="D115" s="25" t="s">
        <v>39</v>
      </c>
      <c r="E115" s="26" t="s">
        <v>40</v>
      </c>
      <c r="F115" s="104" t="s">
        <v>287</v>
      </c>
      <c r="G115" s="105" t="s">
        <v>278</v>
      </c>
      <c r="H115" s="70"/>
      <c r="I115" s="71">
        <v>100000.0</v>
      </c>
      <c r="J115" s="84"/>
      <c r="K115" s="71">
        <v>100000.0</v>
      </c>
      <c r="L115" s="80">
        <v>100000.0</v>
      </c>
      <c r="M115" s="37"/>
      <c r="N115" s="106" t="s">
        <v>288</v>
      </c>
      <c r="P115" s="66"/>
    </row>
    <row r="116" ht="15.75" customHeight="1">
      <c r="A116" s="68" t="s">
        <v>289</v>
      </c>
      <c r="B116" s="63" t="s">
        <v>290</v>
      </c>
      <c r="C116" s="96" t="s">
        <v>123</v>
      </c>
      <c r="D116" s="25" t="s">
        <v>39</v>
      </c>
      <c r="E116" s="26" t="s">
        <v>40</v>
      </c>
      <c r="F116" s="104" t="s">
        <v>291</v>
      </c>
      <c r="G116" s="107" t="s">
        <v>278</v>
      </c>
      <c r="H116" s="70"/>
      <c r="I116" s="31"/>
      <c r="J116" s="80">
        <v>3000000.0</v>
      </c>
      <c r="K116" s="31">
        <v>3000000.0</v>
      </c>
      <c r="L116" s="80">
        <v>3000000.0</v>
      </c>
      <c r="M116" s="37"/>
      <c r="N116" s="106" t="s">
        <v>292</v>
      </c>
      <c r="P116" s="172">
        <f>K116+K115+K114+K113+K111</f>
        <v>18896812.73</v>
      </c>
    </row>
    <row r="117" ht="15.75" customHeight="1">
      <c r="A117" s="46" t="s">
        <v>268</v>
      </c>
    </row>
    <row r="118" ht="15.75" customHeight="1">
      <c r="A118" s="46"/>
      <c r="B118" s="46"/>
      <c r="C118" s="46"/>
      <c r="D118" s="46"/>
      <c r="E118" s="46"/>
      <c r="F118" s="46"/>
      <c r="G118" s="46"/>
      <c r="H118" s="46"/>
      <c r="I118" s="46"/>
      <c r="J118" s="46"/>
      <c r="K118" s="46"/>
      <c r="L118" s="46"/>
      <c r="M118" s="46"/>
      <c r="N118" s="46"/>
    </row>
    <row r="119" ht="15.75" customHeight="1">
      <c r="A119" s="46"/>
    </row>
    <row r="120" ht="27.75" customHeight="1">
      <c r="A120" s="10" t="s">
        <v>4</v>
      </c>
      <c r="B120" s="11" t="s">
        <v>5</v>
      </c>
      <c r="C120" s="49"/>
      <c r="D120" s="13" t="s">
        <v>7</v>
      </c>
      <c r="E120" s="14"/>
      <c r="F120" s="50"/>
      <c r="G120" s="50"/>
      <c r="H120" s="15" t="s">
        <v>10</v>
      </c>
      <c r="I120" s="16"/>
      <c r="J120" s="16"/>
      <c r="K120" s="14"/>
      <c r="L120" s="13" t="s">
        <v>434</v>
      </c>
      <c r="M120" s="16"/>
      <c r="N120" s="14"/>
    </row>
    <row r="121" ht="15.75" customHeight="1">
      <c r="A121" s="18"/>
      <c r="B121" s="18"/>
      <c r="C121" s="12" t="s">
        <v>6</v>
      </c>
      <c r="D121" s="10" t="s">
        <v>12</v>
      </c>
      <c r="E121" s="10" t="s">
        <v>13</v>
      </c>
      <c r="F121" s="10" t="s">
        <v>8</v>
      </c>
      <c r="G121" s="10" t="s">
        <v>9</v>
      </c>
      <c r="H121" s="10" t="s">
        <v>14</v>
      </c>
      <c r="I121" s="19" t="s">
        <v>15</v>
      </c>
      <c r="J121" s="10" t="s">
        <v>16</v>
      </c>
      <c r="K121" s="10" t="s">
        <v>17</v>
      </c>
      <c r="L121" s="10" t="s">
        <v>18</v>
      </c>
      <c r="M121" s="10" t="s">
        <v>19</v>
      </c>
      <c r="N121" s="10" t="s">
        <v>20</v>
      </c>
    </row>
    <row r="122" ht="23.25" customHeight="1">
      <c r="A122" s="20"/>
      <c r="B122" s="20"/>
      <c r="C122" s="20"/>
      <c r="D122" s="20"/>
      <c r="E122" s="20"/>
      <c r="F122" s="20"/>
      <c r="G122" s="20"/>
      <c r="H122" s="20"/>
      <c r="I122" s="20"/>
      <c r="J122" s="20"/>
      <c r="K122" s="20"/>
      <c r="L122" s="20"/>
      <c r="M122" s="20"/>
      <c r="N122" s="20"/>
    </row>
    <row r="123" ht="15.75" customHeight="1">
      <c r="A123" s="21" t="s">
        <v>21</v>
      </c>
      <c r="B123" s="21" t="s">
        <v>22</v>
      </c>
      <c r="C123" s="21" t="s">
        <v>23</v>
      </c>
      <c r="D123" s="21" t="s">
        <v>24</v>
      </c>
      <c r="E123" s="21" t="s">
        <v>25</v>
      </c>
      <c r="F123" s="21" t="s">
        <v>26</v>
      </c>
      <c r="G123" s="21" t="s">
        <v>27</v>
      </c>
      <c r="H123" s="21" t="s">
        <v>28</v>
      </c>
      <c r="I123" s="21" t="s">
        <v>29</v>
      </c>
      <c r="J123" s="21" t="s">
        <v>30</v>
      </c>
      <c r="K123" s="21" t="s">
        <v>31</v>
      </c>
      <c r="L123" s="21" t="s">
        <v>32</v>
      </c>
      <c r="M123" s="21" t="s">
        <v>33</v>
      </c>
      <c r="N123" s="21" t="s">
        <v>34</v>
      </c>
    </row>
    <row r="124" ht="15.75" customHeight="1">
      <c r="A124" s="68" t="s">
        <v>293</v>
      </c>
      <c r="B124" s="63" t="s">
        <v>294</v>
      </c>
      <c r="C124" s="96" t="s">
        <v>123</v>
      </c>
      <c r="D124" s="25" t="s">
        <v>39</v>
      </c>
      <c r="E124" s="26" t="s">
        <v>40</v>
      </c>
      <c r="F124" s="63" t="s">
        <v>294</v>
      </c>
      <c r="G124" s="107" t="s">
        <v>278</v>
      </c>
      <c r="H124" s="70"/>
      <c r="I124" s="31">
        <v>4500000.0</v>
      </c>
      <c r="J124" s="84"/>
      <c r="K124" s="31">
        <v>4500000.0</v>
      </c>
      <c r="L124" s="37"/>
      <c r="M124" s="37"/>
      <c r="N124" s="106" t="s">
        <v>295</v>
      </c>
    </row>
    <row r="125" ht="15.75" customHeight="1">
      <c r="A125" s="68" t="s">
        <v>296</v>
      </c>
      <c r="B125" s="87" t="s">
        <v>297</v>
      </c>
      <c r="C125" s="96" t="s">
        <v>298</v>
      </c>
      <c r="D125" s="25" t="s">
        <v>39</v>
      </c>
      <c r="E125" s="26" t="s">
        <v>40</v>
      </c>
      <c r="F125" s="108" t="s">
        <v>299</v>
      </c>
      <c r="G125" s="107" t="s">
        <v>278</v>
      </c>
      <c r="H125" s="109"/>
      <c r="I125" s="31">
        <v>4500000.0</v>
      </c>
      <c r="J125" s="109"/>
      <c r="K125" s="37">
        <v>4500000.0</v>
      </c>
      <c r="L125" s="37"/>
      <c r="M125" s="109"/>
      <c r="N125" s="110" t="s">
        <v>300</v>
      </c>
    </row>
    <row r="126" ht="15.75" customHeight="1">
      <c r="A126" s="68" t="s">
        <v>301</v>
      </c>
      <c r="B126" s="87" t="s">
        <v>302</v>
      </c>
      <c r="C126" s="107" t="s">
        <v>303</v>
      </c>
      <c r="D126" s="52" t="s">
        <v>39</v>
      </c>
      <c r="E126" s="52" t="s">
        <v>40</v>
      </c>
      <c r="F126" s="34" t="s">
        <v>304</v>
      </c>
      <c r="G126" s="107" t="s">
        <v>278</v>
      </c>
      <c r="H126" s="109"/>
      <c r="I126" s="37"/>
      <c r="J126" s="31">
        <v>5000000.0</v>
      </c>
      <c r="K126" s="37">
        <v>5000000.0</v>
      </c>
      <c r="L126" s="37"/>
      <c r="M126" s="109"/>
      <c r="N126" s="110" t="s">
        <v>305</v>
      </c>
    </row>
    <row r="127" ht="15.75" customHeight="1">
      <c r="A127" s="68" t="s">
        <v>306</v>
      </c>
      <c r="B127" s="111" t="s">
        <v>307</v>
      </c>
      <c r="C127" s="96" t="s">
        <v>298</v>
      </c>
      <c r="D127" s="52" t="s">
        <v>39</v>
      </c>
      <c r="E127" s="52" t="s">
        <v>40</v>
      </c>
      <c r="F127" s="34" t="s">
        <v>308</v>
      </c>
      <c r="G127" s="107" t="s">
        <v>278</v>
      </c>
      <c r="H127" s="109"/>
      <c r="I127" s="37"/>
      <c r="J127" s="71">
        <v>2700000.0</v>
      </c>
      <c r="K127" s="112">
        <v>2700000.0</v>
      </c>
      <c r="L127" s="113"/>
      <c r="M127" s="109"/>
      <c r="N127" s="114"/>
    </row>
    <row r="128" ht="58.5" customHeight="1">
      <c r="A128" s="68" t="s">
        <v>309</v>
      </c>
      <c r="B128" s="115" t="s">
        <v>310</v>
      </c>
      <c r="C128" s="96" t="s">
        <v>272</v>
      </c>
      <c r="D128" s="52" t="s">
        <v>39</v>
      </c>
      <c r="E128" s="52" t="s">
        <v>40</v>
      </c>
      <c r="F128" s="34" t="s">
        <v>311</v>
      </c>
      <c r="G128" s="107" t="s">
        <v>278</v>
      </c>
      <c r="H128" s="109"/>
      <c r="I128" s="37"/>
      <c r="J128" s="31">
        <v>4201982.0</v>
      </c>
      <c r="K128" s="37">
        <v>4201982.0</v>
      </c>
      <c r="L128" s="113"/>
      <c r="M128" s="109"/>
      <c r="N128" s="114"/>
    </row>
    <row r="129" ht="16.5" customHeight="1">
      <c r="A129" s="116"/>
      <c r="B129" s="95" t="s">
        <v>312</v>
      </c>
      <c r="C129" s="96"/>
      <c r="D129" s="25"/>
      <c r="E129" s="26"/>
      <c r="F129" s="34"/>
      <c r="G129" s="107"/>
      <c r="H129" s="109"/>
      <c r="I129" s="113"/>
      <c r="J129" s="109"/>
      <c r="K129" s="113"/>
      <c r="L129" s="113"/>
      <c r="M129" s="109"/>
      <c r="N129" s="116"/>
    </row>
    <row r="130" ht="76.5" customHeight="1">
      <c r="A130" s="68" t="s">
        <v>313</v>
      </c>
      <c r="B130" s="63" t="s">
        <v>314</v>
      </c>
      <c r="C130" s="117" t="s">
        <v>123</v>
      </c>
      <c r="D130" s="25" t="s">
        <v>315</v>
      </c>
      <c r="E130" s="26" t="s">
        <v>40</v>
      </c>
      <c r="F130" s="108" t="s">
        <v>316</v>
      </c>
      <c r="G130" s="107" t="s">
        <v>278</v>
      </c>
      <c r="H130" s="70"/>
      <c r="I130" s="31">
        <v>500000.0</v>
      </c>
      <c r="J130" s="84"/>
      <c r="K130" s="31">
        <v>500000.0</v>
      </c>
      <c r="L130" s="37">
        <v>500000.0</v>
      </c>
      <c r="M130" s="37"/>
      <c r="N130" s="106" t="s">
        <v>317</v>
      </c>
    </row>
    <row r="131" ht="58.5" customHeight="1">
      <c r="A131" s="68" t="s">
        <v>318</v>
      </c>
      <c r="B131" s="75" t="s">
        <v>319</v>
      </c>
      <c r="C131" s="117" t="s">
        <v>320</v>
      </c>
      <c r="D131" s="25" t="s">
        <v>315</v>
      </c>
      <c r="E131" s="26" t="s">
        <v>40</v>
      </c>
      <c r="F131" s="82" t="s">
        <v>321</v>
      </c>
      <c r="G131" s="107" t="s">
        <v>278</v>
      </c>
      <c r="H131" s="70"/>
      <c r="I131" s="31"/>
      <c r="J131" s="31">
        <v>1500000.0</v>
      </c>
      <c r="K131" s="31">
        <v>1500000.0</v>
      </c>
      <c r="L131" s="37"/>
      <c r="M131" s="37"/>
      <c r="N131" s="106" t="s">
        <v>322</v>
      </c>
    </row>
    <row r="132" ht="58.5" customHeight="1">
      <c r="A132" s="68" t="s">
        <v>325</v>
      </c>
      <c r="B132" s="83" t="s">
        <v>326</v>
      </c>
      <c r="C132" s="52" t="s">
        <v>123</v>
      </c>
      <c r="D132" s="52" t="s">
        <v>315</v>
      </c>
      <c r="E132" s="52" t="s">
        <v>40</v>
      </c>
      <c r="F132" s="82" t="s">
        <v>327</v>
      </c>
      <c r="G132" s="107" t="s">
        <v>278</v>
      </c>
      <c r="H132" s="70"/>
      <c r="I132" s="31">
        <v>500000.0</v>
      </c>
      <c r="J132" s="84"/>
      <c r="K132" s="31">
        <v>500000.0</v>
      </c>
      <c r="L132" s="31">
        <v>500000.0</v>
      </c>
      <c r="M132" s="37"/>
      <c r="N132" s="106" t="s">
        <v>328</v>
      </c>
    </row>
    <row r="133" ht="15.75" customHeight="1">
      <c r="A133" s="68" t="s">
        <v>329</v>
      </c>
      <c r="B133" s="118" t="s">
        <v>330</v>
      </c>
      <c r="C133" s="117" t="s">
        <v>123</v>
      </c>
      <c r="D133" s="40" t="s">
        <v>315</v>
      </c>
      <c r="E133" s="41" t="s">
        <v>40</v>
      </c>
      <c r="F133" s="69" t="s">
        <v>331</v>
      </c>
      <c r="G133" s="96" t="s">
        <v>278</v>
      </c>
      <c r="H133" s="119"/>
      <c r="I133" s="43">
        <v>500000.0</v>
      </c>
      <c r="J133" s="120"/>
      <c r="K133" s="43">
        <v>500000.0</v>
      </c>
      <c r="L133" s="121"/>
      <c r="M133" s="44"/>
      <c r="N133" s="122" t="s">
        <v>332</v>
      </c>
      <c r="P133" s="172">
        <f>K133+K132+K131+K130+K128+K127+K126+K125+K124</f>
        <v>23901982</v>
      </c>
    </row>
    <row r="134" ht="15.75" customHeight="1">
      <c r="A134" s="46" t="s">
        <v>323</v>
      </c>
    </row>
    <row r="135" ht="15.75" customHeight="1"/>
    <row r="136" ht="15.75" customHeight="1">
      <c r="A136" s="10" t="s">
        <v>4</v>
      </c>
      <c r="B136" s="11" t="s">
        <v>5</v>
      </c>
      <c r="C136" s="49"/>
      <c r="D136" s="13" t="s">
        <v>7</v>
      </c>
      <c r="E136" s="14"/>
      <c r="F136" s="50"/>
      <c r="G136" s="50"/>
      <c r="H136" s="15" t="s">
        <v>10</v>
      </c>
      <c r="I136" s="16"/>
      <c r="J136" s="16"/>
      <c r="K136" s="14"/>
      <c r="L136" s="17" t="s">
        <v>435</v>
      </c>
      <c r="M136" s="16"/>
      <c r="N136" s="14"/>
    </row>
    <row r="137" ht="15.75" customHeight="1">
      <c r="A137" s="18"/>
      <c r="B137" s="18"/>
      <c r="C137" s="12" t="s">
        <v>6</v>
      </c>
      <c r="D137" s="10" t="s">
        <v>12</v>
      </c>
      <c r="E137" s="10" t="s">
        <v>13</v>
      </c>
      <c r="F137" s="10" t="s">
        <v>8</v>
      </c>
      <c r="G137" s="10" t="s">
        <v>9</v>
      </c>
      <c r="H137" s="10" t="s">
        <v>14</v>
      </c>
      <c r="I137" s="10" t="s">
        <v>15</v>
      </c>
      <c r="J137" s="10" t="s">
        <v>16</v>
      </c>
      <c r="K137" s="10" t="s">
        <v>17</v>
      </c>
      <c r="L137" s="10" t="s">
        <v>18</v>
      </c>
      <c r="M137" s="10" t="s">
        <v>19</v>
      </c>
      <c r="N137" s="10" t="s">
        <v>20</v>
      </c>
    </row>
    <row r="138" ht="27.75" customHeight="1">
      <c r="A138" s="20"/>
      <c r="B138" s="20"/>
      <c r="C138" s="20"/>
      <c r="D138" s="20"/>
      <c r="E138" s="20"/>
      <c r="F138" s="20"/>
      <c r="G138" s="20"/>
      <c r="H138" s="20"/>
      <c r="I138" s="20"/>
      <c r="J138" s="20"/>
      <c r="K138" s="20"/>
      <c r="L138" s="20"/>
      <c r="M138" s="20"/>
      <c r="N138" s="20"/>
    </row>
    <row r="139" ht="15.75" customHeight="1">
      <c r="A139" s="21" t="s">
        <v>21</v>
      </c>
      <c r="B139" s="21" t="s">
        <v>22</v>
      </c>
      <c r="C139" s="21" t="s">
        <v>23</v>
      </c>
      <c r="D139" s="21" t="s">
        <v>24</v>
      </c>
      <c r="E139" s="21" t="s">
        <v>25</v>
      </c>
      <c r="F139" s="21" t="s">
        <v>26</v>
      </c>
      <c r="G139" s="21" t="s">
        <v>27</v>
      </c>
      <c r="H139" s="21" t="s">
        <v>28</v>
      </c>
      <c r="I139" s="21" t="s">
        <v>29</v>
      </c>
      <c r="J139" s="21" t="s">
        <v>30</v>
      </c>
      <c r="K139" s="21" t="s">
        <v>31</v>
      </c>
      <c r="L139" s="21" t="s">
        <v>32</v>
      </c>
      <c r="M139" s="21" t="s">
        <v>33</v>
      </c>
      <c r="N139" s="21" t="s">
        <v>34</v>
      </c>
    </row>
    <row r="140" ht="15.75" customHeight="1">
      <c r="A140" s="116"/>
      <c r="B140" s="95" t="s">
        <v>335</v>
      </c>
      <c r="C140" s="96"/>
      <c r="D140" s="25"/>
      <c r="E140" s="26"/>
      <c r="F140" s="83"/>
      <c r="G140" s="105"/>
      <c r="H140" s="70"/>
      <c r="I140" s="84"/>
      <c r="J140" s="84"/>
      <c r="K140" s="31"/>
      <c r="L140" s="37"/>
      <c r="M140" s="37"/>
      <c r="N140" s="133"/>
    </row>
    <row r="141" ht="15.75" customHeight="1">
      <c r="A141" s="68" t="s">
        <v>336</v>
      </c>
      <c r="B141" s="63" t="s">
        <v>337</v>
      </c>
      <c r="C141" s="96" t="s">
        <v>123</v>
      </c>
      <c r="D141" s="25" t="s">
        <v>315</v>
      </c>
      <c r="E141" s="26" t="s">
        <v>40</v>
      </c>
      <c r="F141" s="134" t="s">
        <v>338</v>
      </c>
      <c r="G141" s="107" t="s">
        <v>278</v>
      </c>
      <c r="H141" s="70"/>
      <c r="I141" s="31">
        <v>4000000.0</v>
      </c>
      <c r="J141" s="84"/>
      <c r="K141" s="31">
        <v>4000000.0</v>
      </c>
      <c r="L141" s="37"/>
      <c r="M141" s="37"/>
      <c r="N141" s="133"/>
    </row>
    <row r="142" ht="15.75" customHeight="1">
      <c r="A142" s="68" t="s">
        <v>339</v>
      </c>
      <c r="B142" s="95" t="s">
        <v>340</v>
      </c>
      <c r="C142" s="117" t="s">
        <v>123</v>
      </c>
      <c r="D142" s="25" t="s">
        <v>315</v>
      </c>
      <c r="E142" s="26" t="s">
        <v>40</v>
      </c>
      <c r="F142" s="134" t="s">
        <v>341</v>
      </c>
      <c r="G142" s="107" t="s">
        <v>278</v>
      </c>
      <c r="H142" s="70"/>
      <c r="I142" s="31">
        <v>4000000.0</v>
      </c>
      <c r="J142" s="84"/>
      <c r="K142" s="31">
        <v>4000000.0</v>
      </c>
      <c r="L142" s="37"/>
      <c r="M142" s="37"/>
      <c r="N142" s="133"/>
    </row>
    <row r="143" ht="15.75" customHeight="1">
      <c r="A143" s="135"/>
      <c r="B143" s="95" t="s">
        <v>342</v>
      </c>
      <c r="C143" s="117"/>
      <c r="D143" s="25"/>
      <c r="E143" s="26"/>
      <c r="F143" s="82"/>
      <c r="G143" s="107"/>
      <c r="H143" s="70"/>
      <c r="I143" s="31"/>
      <c r="J143" s="84"/>
      <c r="K143" s="31"/>
      <c r="L143" s="37"/>
      <c r="M143" s="37"/>
      <c r="N143" s="133"/>
    </row>
    <row r="144" ht="15.75" customHeight="1">
      <c r="A144" s="68" t="s">
        <v>343</v>
      </c>
      <c r="B144" s="77" t="s">
        <v>344</v>
      </c>
      <c r="C144" s="117" t="s">
        <v>123</v>
      </c>
      <c r="D144" s="25" t="s">
        <v>315</v>
      </c>
      <c r="E144" s="26" t="s">
        <v>40</v>
      </c>
      <c r="F144" s="134"/>
      <c r="G144" s="107" t="s">
        <v>278</v>
      </c>
      <c r="H144" s="70"/>
      <c r="I144" s="31"/>
      <c r="J144" s="84"/>
      <c r="K144" s="31">
        <v>300000.0</v>
      </c>
      <c r="L144" s="37"/>
      <c r="M144" s="37"/>
      <c r="N144" s="133"/>
    </row>
    <row r="145" ht="15.75" customHeight="1">
      <c r="A145" s="68" t="s">
        <v>345</v>
      </c>
      <c r="B145" s="63" t="s">
        <v>346</v>
      </c>
      <c r="C145" s="117" t="s">
        <v>123</v>
      </c>
      <c r="D145" s="25" t="s">
        <v>315</v>
      </c>
      <c r="E145" s="26" t="s">
        <v>40</v>
      </c>
      <c r="F145" s="87"/>
      <c r="G145" s="107" t="s">
        <v>278</v>
      </c>
      <c r="H145" s="70"/>
      <c r="I145" s="31"/>
      <c r="J145" s="84"/>
      <c r="K145" s="31">
        <v>600000.0</v>
      </c>
      <c r="L145" s="37"/>
      <c r="M145" s="37"/>
      <c r="N145" s="133"/>
    </row>
    <row r="146" ht="23.25" customHeight="1">
      <c r="A146" s="68" t="s">
        <v>347</v>
      </c>
      <c r="B146" s="63" t="s">
        <v>348</v>
      </c>
      <c r="C146" s="117" t="s">
        <v>123</v>
      </c>
      <c r="D146" s="25" t="s">
        <v>315</v>
      </c>
      <c r="E146" s="26" t="s">
        <v>40</v>
      </c>
      <c r="F146" s="75"/>
      <c r="G146" s="107" t="s">
        <v>278</v>
      </c>
      <c r="H146" s="70"/>
      <c r="I146" s="31"/>
      <c r="J146" s="84"/>
      <c r="K146" s="31">
        <v>223914.27</v>
      </c>
      <c r="L146" s="37"/>
      <c r="M146" s="37"/>
      <c r="N146" s="133"/>
      <c r="P146" s="172">
        <f>K146+K145+K144+K142+K141</f>
        <v>9123914.27</v>
      </c>
    </row>
    <row r="147" ht="15.75" customHeight="1">
      <c r="A147" s="27"/>
      <c r="B147" s="27"/>
      <c r="C147" s="27"/>
      <c r="D147" s="27"/>
      <c r="E147" s="27"/>
      <c r="F147" s="27"/>
      <c r="G147" s="27"/>
      <c r="H147" s="85" t="s">
        <v>349</v>
      </c>
      <c r="I147" s="16"/>
      <c r="J147" s="14"/>
      <c r="K147" s="86">
        <f>K146+K145+K144+K142+K141+K133+K132+K131+K130+K128+K127+K126+K125+K124+K116+K115+K114+K113+K111</f>
        <v>51922709</v>
      </c>
      <c r="L147" s="27"/>
      <c r="M147" s="27"/>
      <c r="N147" s="27"/>
    </row>
    <row r="148" ht="15.75" customHeight="1">
      <c r="A148" s="46" t="s">
        <v>436</v>
      </c>
    </row>
    <row r="149" ht="15.75" customHeight="1">
      <c r="A149" s="46"/>
      <c r="B149" s="46"/>
      <c r="C149" s="46"/>
      <c r="D149" s="46"/>
      <c r="E149" s="46"/>
      <c r="F149" s="46"/>
      <c r="G149" s="46"/>
      <c r="H149" s="46"/>
      <c r="I149" s="46"/>
      <c r="J149" s="46"/>
      <c r="K149" s="46"/>
      <c r="L149" s="46"/>
      <c r="M149" s="46"/>
      <c r="N149" s="46"/>
    </row>
    <row r="150" ht="26.25" customHeight="1">
      <c r="A150" s="10" t="s">
        <v>4</v>
      </c>
      <c r="B150" s="11" t="s">
        <v>5</v>
      </c>
      <c r="C150" s="49"/>
      <c r="D150" s="13" t="s">
        <v>7</v>
      </c>
      <c r="E150" s="14"/>
      <c r="F150" s="50"/>
      <c r="G150" s="50"/>
      <c r="H150" s="15" t="s">
        <v>10</v>
      </c>
      <c r="I150" s="16"/>
      <c r="J150" s="16"/>
      <c r="K150" s="14"/>
      <c r="L150" s="13" t="s">
        <v>437</v>
      </c>
      <c r="M150" s="16"/>
      <c r="N150" s="14"/>
    </row>
    <row r="151" ht="15.75" customHeight="1">
      <c r="A151" s="18"/>
      <c r="B151" s="18"/>
      <c r="C151" s="12" t="s">
        <v>6</v>
      </c>
      <c r="D151" s="10" t="s">
        <v>12</v>
      </c>
      <c r="E151" s="10" t="s">
        <v>13</v>
      </c>
      <c r="F151" s="10" t="s">
        <v>8</v>
      </c>
      <c r="G151" s="10" t="s">
        <v>9</v>
      </c>
      <c r="H151" s="10" t="s">
        <v>14</v>
      </c>
      <c r="I151" s="10" t="s">
        <v>15</v>
      </c>
      <c r="J151" s="10" t="s">
        <v>16</v>
      </c>
      <c r="K151" s="10" t="s">
        <v>17</v>
      </c>
      <c r="L151" s="10" t="s">
        <v>18</v>
      </c>
      <c r="M151" s="10" t="s">
        <v>19</v>
      </c>
      <c r="N151" s="10" t="s">
        <v>20</v>
      </c>
    </row>
    <row r="152" ht="24.75" customHeight="1">
      <c r="A152" s="20"/>
      <c r="B152" s="20"/>
      <c r="C152" s="20"/>
      <c r="D152" s="20"/>
      <c r="E152" s="20"/>
      <c r="F152" s="20"/>
      <c r="G152" s="20"/>
      <c r="H152" s="20"/>
      <c r="I152" s="20"/>
      <c r="J152" s="20"/>
      <c r="K152" s="20"/>
      <c r="L152" s="20"/>
      <c r="M152" s="20"/>
      <c r="N152" s="20"/>
    </row>
    <row r="153" ht="15.75" customHeight="1">
      <c r="A153" s="21" t="s">
        <v>21</v>
      </c>
      <c r="B153" s="21" t="s">
        <v>22</v>
      </c>
      <c r="C153" s="21" t="s">
        <v>23</v>
      </c>
      <c r="D153" s="21" t="s">
        <v>24</v>
      </c>
      <c r="E153" s="21" t="s">
        <v>25</v>
      </c>
      <c r="F153" s="21" t="s">
        <v>26</v>
      </c>
      <c r="G153" s="21" t="s">
        <v>27</v>
      </c>
      <c r="H153" s="21" t="s">
        <v>28</v>
      </c>
      <c r="I153" s="21" t="s">
        <v>29</v>
      </c>
      <c r="J153" s="21" t="s">
        <v>30</v>
      </c>
      <c r="K153" s="21" t="s">
        <v>31</v>
      </c>
      <c r="L153" s="21" t="s">
        <v>32</v>
      </c>
      <c r="M153" s="21" t="s">
        <v>33</v>
      </c>
      <c r="N153" s="21" t="s">
        <v>34</v>
      </c>
    </row>
    <row r="154" ht="15.75" customHeight="1">
      <c r="A154" s="146" t="s">
        <v>352</v>
      </c>
      <c r="B154" s="48"/>
      <c r="C154" s="48"/>
      <c r="D154" s="48"/>
      <c r="E154" s="48"/>
      <c r="F154" s="48"/>
      <c r="G154" s="48"/>
      <c r="H154" s="48"/>
      <c r="I154" s="48"/>
      <c r="J154" s="48"/>
      <c r="K154" s="48"/>
      <c r="L154" s="48"/>
      <c r="M154" s="48"/>
      <c r="N154" s="147"/>
    </row>
    <row r="155" ht="15.75" customHeight="1">
      <c r="A155" s="21" t="s">
        <v>353</v>
      </c>
      <c r="B155" s="63" t="s">
        <v>354</v>
      </c>
      <c r="C155" s="52" t="s">
        <v>355</v>
      </c>
      <c r="D155" s="25" t="s">
        <v>39</v>
      </c>
      <c r="E155" s="26" t="s">
        <v>40</v>
      </c>
      <c r="F155" s="51" t="s">
        <v>356</v>
      </c>
      <c r="G155" s="26" t="s">
        <v>135</v>
      </c>
      <c r="H155" s="70"/>
      <c r="I155" s="31">
        <v>3.509993142E7</v>
      </c>
      <c r="J155" s="51"/>
      <c r="K155" s="31">
        <f t="shared" ref="K155:K164" si="7">SUM(I155:J155)</f>
        <v>35099931.42</v>
      </c>
      <c r="L155" s="33"/>
      <c r="M155" s="33"/>
      <c r="N155" s="34"/>
    </row>
    <row r="156" ht="15.75" customHeight="1">
      <c r="A156" s="21" t="s">
        <v>357</v>
      </c>
      <c r="B156" s="63" t="s">
        <v>358</v>
      </c>
      <c r="C156" s="52" t="s">
        <v>355</v>
      </c>
      <c r="D156" s="25" t="s">
        <v>39</v>
      </c>
      <c r="E156" s="26" t="s">
        <v>40</v>
      </c>
      <c r="F156" s="51" t="s">
        <v>356</v>
      </c>
      <c r="G156" s="26" t="s">
        <v>135</v>
      </c>
      <c r="H156" s="70"/>
      <c r="I156" s="31">
        <v>4.498E7</v>
      </c>
      <c r="J156" s="51"/>
      <c r="K156" s="31">
        <f t="shared" si="7"/>
        <v>44980000</v>
      </c>
      <c r="L156" s="33"/>
      <c r="M156" s="33"/>
      <c r="N156" s="34"/>
    </row>
    <row r="157" ht="15.75" customHeight="1">
      <c r="A157" s="21" t="s">
        <v>359</v>
      </c>
      <c r="B157" s="63" t="s">
        <v>360</v>
      </c>
      <c r="C157" s="52" t="s">
        <v>355</v>
      </c>
      <c r="D157" s="25" t="s">
        <v>39</v>
      </c>
      <c r="E157" s="26" t="s">
        <v>40</v>
      </c>
      <c r="F157" s="51" t="s">
        <v>356</v>
      </c>
      <c r="G157" s="26" t="s">
        <v>135</v>
      </c>
      <c r="H157" s="70"/>
      <c r="I157" s="31">
        <v>5000000.0</v>
      </c>
      <c r="J157" s="51"/>
      <c r="K157" s="31">
        <f t="shared" si="7"/>
        <v>5000000</v>
      </c>
      <c r="L157" s="33"/>
      <c r="M157" s="33"/>
      <c r="N157" s="34"/>
    </row>
    <row r="158" ht="15.75" customHeight="1">
      <c r="A158" s="21" t="s">
        <v>361</v>
      </c>
      <c r="B158" s="63" t="s">
        <v>362</v>
      </c>
      <c r="C158" s="52" t="s">
        <v>355</v>
      </c>
      <c r="D158" s="25" t="s">
        <v>39</v>
      </c>
      <c r="E158" s="26" t="s">
        <v>40</v>
      </c>
      <c r="F158" s="51" t="s">
        <v>356</v>
      </c>
      <c r="G158" s="26" t="s">
        <v>135</v>
      </c>
      <c r="H158" s="70"/>
      <c r="I158" s="31">
        <v>1500000.0</v>
      </c>
      <c r="J158" s="51"/>
      <c r="K158" s="31">
        <f t="shared" si="7"/>
        <v>1500000</v>
      </c>
      <c r="L158" s="33"/>
      <c r="M158" s="33"/>
      <c r="N158" s="34"/>
    </row>
    <row r="159" ht="15.75" customHeight="1">
      <c r="A159" s="21" t="s">
        <v>363</v>
      </c>
      <c r="B159" s="51" t="s">
        <v>364</v>
      </c>
      <c r="C159" s="52" t="s">
        <v>112</v>
      </c>
      <c r="D159" s="52" t="s">
        <v>39</v>
      </c>
      <c r="E159" s="52" t="s">
        <v>40</v>
      </c>
      <c r="F159" s="51" t="s">
        <v>365</v>
      </c>
      <c r="G159" s="52" t="s">
        <v>135</v>
      </c>
      <c r="H159" s="70"/>
      <c r="I159" s="31"/>
      <c r="J159" s="31">
        <v>1.0E7</v>
      </c>
      <c r="K159" s="31">
        <f t="shared" si="7"/>
        <v>10000000</v>
      </c>
      <c r="L159" s="33"/>
      <c r="M159" s="33"/>
      <c r="N159" s="34"/>
    </row>
    <row r="160" ht="15.75" customHeight="1">
      <c r="A160" s="21" t="s">
        <v>366</v>
      </c>
      <c r="B160" s="63" t="s">
        <v>367</v>
      </c>
      <c r="C160" s="52" t="s">
        <v>112</v>
      </c>
      <c r="D160" s="25" t="s">
        <v>39</v>
      </c>
      <c r="E160" s="26" t="s">
        <v>40</v>
      </c>
      <c r="F160" s="51" t="s">
        <v>368</v>
      </c>
      <c r="G160" s="26" t="s">
        <v>135</v>
      </c>
      <c r="H160" s="70"/>
      <c r="I160" s="148"/>
      <c r="J160" s="148">
        <v>2200000.0</v>
      </c>
      <c r="K160" s="31">
        <f t="shared" si="7"/>
        <v>2200000</v>
      </c>
      <c r="L160" s="33"/>
      <c r="M160" s="33"/>
      <c r="N160" s="34"/>
    </row>
    <row r="161" ht="15.75" customHeight="1">
      <c r="A161" s="21" t="s">
        <v>369</v>
      </c>
      <c r="B161" s="63" t="s">
        <v>370</v>
      </c>
      <c r="C161" s="52" t="s">
        <v>112</v>
      </c>
      <c r="D161" s="25" t="s">
        <v>39</v>
      </c>
      <c r="E161" s="26" t="s">
        <v>40</v>
      </c>
      <c r="F161" s="51" t="s">
        <v>371</v>
      </c>
      <c r="G161" s="26" t="s">
        <v>135</v>
      </c>
      <c r="H161" s="70"/>
      <c r="I161" s="148"/>
      <c r="J161" s="148">
        <v>850000.0</v>
      </c>
      <c r="K161" s="31">
        <f t="shared" si="7"/>
        <v>850000</v>
      </c>
      <c r="L161" s="80"/>
      <c r="M161" s="33"/>
      <c r="N161" s="34"/>
    </row>
    <row r="162" ht="15.75" customHeight="1">
      <c r="A162" s="21" t="s">
        <v>372</v>
      </c>
      <c r="B162" s="63" t="s">
        <v>373</v>
      </c>
      <c r="C162" s="52" t="s">
        <v>138</v>
      </c>
      <c r="D162" s="25" t="s">
        <v>39</v>
      </c>
      <c r="E162" s="26" t="s">
        <v>40</v>
      </c>
      <c r="F162" s="51" t="s">
        <v>374</v>
      </c>
      <c r="G162" s="26" t="s">
        <v>135</v>
      </c>
      <c r="H162" s="70"/>
      <c r="I162" s="148"/>
      <c r="J162" s="148">
        <v>1600000.0</v>
      </c>
      <c r="K162" s="31">
        <f t="shared" si="7"/>
        <v>1600000</v>
      </c>
      <c r="L162" s="33"/>
      <c r="M162" s="33"/>
      <c r="N162" s="34"/>
    </row>
    <row r="163" ht="15.75" customHeight="1">
      <c r="A163" s="21" t="s">
        <v>375</v>
      </c>
      <c r="B163" s="63" t="s">
        <v>376</v>
      </c>
      <c r="C163" s="52" t="s">
        <v>377</v>
      </c>
      <c r="D163" s="25" t="s">
        <v>39</v>
      </c>
      <c r="E163" s="26" t="s">
        <v>40</v>
      </c>
      <c r="F163" s="51" t="s">
        <v>378</v>
      </c>
      <c r="G163" s="26" t="s">
        <v>135</v>
      </c>
      <c r="H163" s="70"/>
      <c r="I163" s="79"/>
      <c r="J163" s="31">
        <v>3200000.0</v>
      </c>
      <c r="K163" s="31">
        <f t="shared" si="7"/>
        <v>3200000</v>
      </c>
      <c r="L163" s="80"/>
      <c r="M163" s="33"/>
      <c r="N163" s="34"/>
    </row>
    <row r="164" ht="15.75" customHeight="1">
      <c r="A164" s="21" t="s">
        <v>379</v>
      </c>
      <c r="B164" s="51" t="s">
        <v>380</v>
      </c>
      <c r="C164" s="52" t="s">
        <v>138</v>
      </c>
      <c r="D164" s="52" t="s">
        <v>39</v>
      </c>
      <c r="E164" s="52" t="s">
        <v>40</v>
      </c>
      <c r="F164" s="51" t="s">
        <v>381</v>
      </c>
      <c r="G164" s="52" t="s">
        <v>135</v>
      </c>
      <c r="H164" s="70"/>
      <c r="I164" s="51"/>
      <c r="J164" s="31">
        <v>1.0E7</v>
      </c>
      <c r="K164" s="31">
        <f t="shared" si="7"/>
        <v>10000000</v>
      </c>
      <c r="L164" s="33"/>
      <c r="M164" s="33"/>
      <c r="N164" s="34"/>
      <c r="P164" s="66">
        <f>K164+K163+K162+K161+K160+K159+K158+K157+K156+K155</f>
        <v>114429931.4</v>
      </c>
    </row>
    <row r="165" ht="15.75" customHeight="1">
      <c r="A165" s="46" t="s">
        <v>438</v>
      </c>
    </row>
    <row r="166" ht="15.75" customHeight="1">
      <c r="A166" s="46"/>
      <c r="B166" s="123"/>
      <c r="C166" s="124"/>
      <c r="D166" s="124"/>
      <c r="E166" s="124"/>
      <c r="F166" s="123"/>
      <c r="G166" s="124"/>
      <c r="H166" s="127"/>
      <c r="I166" s="123"/>
      <c r="J166" s="123"/>
      <c r="K166" s="129"/>
      <c r="L166" s="149"/>
      <c r="M166" s="149"/>
      <c r="N166" s="150"/>
    </row>
    <row r="167" ht="15.75" customHeight="1">
      <c r="A167" s="10" t="s">
        <v>4</v>
      </c>
      <c r="B167" s="11" t="s">
        <v>5</v>
      </c>
      <c r="C167" s="49"/>
      <c r="D167" s="13" t="s">
        <v>7</v>
      </c>
      <c r="E167" s="14"/>
      <c r="F167" s="50"/>
      <c r="G167" s="50"/>
      <c r="H167" s="15" t="s">
        <v>10</v>
      </c>
      <c r="I167" s="16"/>
      <c r="J167" s="16"/>
      <c r="K167" s="14"/>
      <c r="L167" s="17" t="s">
        <v>439</v>
      </c>
      <c r="M167" s="16"/>
      <c r="N167" s="14"/>
    </row>
    <row r="168" ht="15.75" customHeight="1">
      <c r="A168" s="18"/>
      <c r="B168" s="18"/>
      <c r="C168" s="12" t="s">
        <v>6</v>
      </c>
      <c r="D168" s="10" t="s">
        <v>12</v>
      </c>
      <c r="E168" s="10" t="s">
        <v>13</v>
      </c>
      <c r="F168" s="10" t="s">
        <v>8</v>
      </c>
      <c r="G168" s="10" t="s">
        <v>9</v>
      </c>
      <c r="H168" s="10" t="s">
        <v>14</v>
      </c>
      <c r="I168" s="10" t="s">
        <v>15</v>
      </c>
      <c r="J168" s="10" t="s">
        <v>16</v>
      </c>
      <c r="K168" s="10" t="s">
        <v>17</v>
      </c>
      <c r="L168" s="10" t="s">
        <v>18</v>
      </c>
      <c r="M168" s="10" t="s">
        <v>19</v>
      </c>
      <c r="N168" s="10" t="s">
        <v>20</v>
      </c>
    </row>
    <row r="169" ht="24.0" customHeight="1">
      <c r="A169" s="20"/>
      <c r="B169" s="20"/>
      <c r="C169" s="20"/>
      <c r="D169" s="20"/>
      <c r="E169" s="20"/>
      <c r="F169" s="20"/>
      <c r="G169" s="20"/>
      <c r="H169" s="20"/>
      <c r="I169" s="20"/>
      <c r="J169" s="20"/>
      <c r="K169" s="20"/>
      <c r="L169" s="20"/>
      <c r="M169" s="20"/>
      <c r="N169" s="20"/>
    </row>
    <row r="170" ht="15.75" customHeight="1">
      <c r="A170" s="21" t="s">
        <v>21</v>
      </c>
      <c r="B170" s="21" t="s">
        <v>22</v>
      </c>
      <c r="C170" s="21" t="s">
        <v>23</v>
      </c>
      <c r="D170" s="21" t="s">
        <v>24</v>
      </c>
      <c r="E170" s="21" t="s">
        <v>25</v>
      </c>
      <c r="F170" s="21" t="s">
        <v>26</v>
      </c>
      <c r="G170" s="21" t="s">
        <v>27</v>
      </c>
      <c r="H170" s="21" t="s">
        <v>28</v>
      </c>
      <c r="I170" s="21" t="s">
        <v>29</v>
      </c>
      <c r="J170" s="21" t="s">
        <v>30</v>
      </c>
      <c r="K170" s="21" t="s">
        <v>31</v>
      </c>
      <c r="L170" s="21" t="s">
        <v>32</v>
      </c>
      <c r="M170" s="21" t="s">
        <v>33</v>
      </c>
      <c r="N170" s="21" t="s">
        <v>34</v>
      </c>
    </row>
    <row r="171" ht="15.75" customHeight="1">
      <c r="A171" s="21" t="s">
        <v>384</v>
      </c>
      <c r="B171" s="151" t="s">
        <v>385</v>
      </c>
      <c r="C171" s="152" t="s">
        <v>386</v>
      </c>
      <c r="D171" s="52" t="s">
        <v>39</v>
      </c>
      <c r="E171" s="52" t="s">
        <v>40</v>
      </c>
      <c r="F171" s="151" t="s">
        <v>387</v>
      </c>
      <c r="G171" s="52" t="s">
        <v>135</v>
      </c>
      <c r="H171" s="23"/>
      <c r="I171" s="23"/>
      <c r="J171" s="153">
        <v>1500000.0</v>
      </c>
      <c r="K171" s="31">
        <f t="shared" ref="K171:K174" si="8">SUM(I171:J171)</f>
        <v>1500000</v>
      </c>
      <c r="L171" s="23"/>
      <c r="M171" s="23"/>
      <c r="N171" s="23"/>
    </row>
    <row r="172" ht="15.75" customHeight="1">
      <c r="A172" s="21" t="s">
        <v>388</v>
      </c>
      <c r="B172" s="151" t="s">
        <v>389</v>
      </c>
      <c r="C172" s="152" t="s">
        <v>386</v>
      </c>
      <c r="D172" s="52" t="s">
        <v>39</v>
      </c>
      <c r="E172" s="52" t="s">
        <v>40</v>
      </c>
      <c r="F172" s="151" t="s">
        <v>390</v>
      </c>
      <c r="G172" s="52" t="s">
        <v>135</v>
      </c>
      <c r="H172" s="23"/>
      <c r="I172" s="23"/>
      <c r="J172" s="153">
        <v>3500000.0</v>
      </c>
      <c r="K172" s="31">
        <f t="shared" si="8"/>
        <v>3500000</v>
      </c>
      <c r="L172" s="23"/>
      <c r="M172" s="23"/>
      <c r="N172" s="23"/>
    </row>
    <row r="173" ht="15.75" customHeight="1">
      <c r="A173" s="21" t="s">
        <v>391</v>
      </c>
      <c r="B173" s="151" t="s">
        <v>392</v>
      </c>
      <c r="C173" s="152" t="s">
        <v>393</v>
      </c>
      <c r="D173" s="52" t="s">
        <v>39</v>
      </c>
      <c r="E173" s="52" t="s">
        <v>40</v>
      </c>
      <c r="F173" s="151" t="s">
        <v>394</v>
      </c>
      <c r="G173" s="52" t="s">
        <v>135</v>
      </c>
      <c r="H173" s="23"/>
      <c r="I173" s="23"/>
      <c r="J173" s="153">
        <v>1.0E7</v>
      </c>
      <c r="K173" s="31">
        <f t="shared" si="8"/>
        <v>10000000</v>
      </c>
      <c r="L173" s="23"/>
      <c r="M173" s="23"/>
      <c r="N173" s="23"/>
    </row>
    <row r="174" ht="15.75" customHeight="1">
      <c r="A174" s="21" t="s">
        <v>395</v>
      </c>
      <c r="B174" s="151" t="s">
        <v>396</v>
      </c>
      <c r="C174" s="152" t="s">
        <v>393</v>
      </c>
      <c r="D174" s="52" t="s">
        <v>39</v>
      </c>
      <c r="E174" s="52" t="s">
        <v>40</v>
      </c>
      <c r="F174" s="151" t="s">
        <v>397</v>
      </c>
      <c r="G174" s="52" t="s">
        <v>135</v>
      </c>
      <c r="H174" s="23"/>
      <c r="I174" s="23"/>
      <c r="J174" s="153">
        <v>1.0E7</v>
      </c>
      <c r="K174" s="31">
        <f t="shared" si="8"/>
        <v>10000000</v>
      </c>
      <c r="L174" s="23"/>
      <c r="M174" s="23"/>
      <c r="N174" s="23"/>
      <c r="P174" s="66">
        <f>K174+K173+K172+K171</f>
        <v>25000000</v>
      </c>
    </row>
    <row r="175" ht="15.75" customHeight="1">
      <c r="A175" s="146" t="s">
        <v>398</v>
      </c>
      <c r="B175" s="48"/>
      <c r="C175" s="48"/>
      <c r="D175" s="48"/>
      <c r="E175" s="48"/>
      <c r="F175" s="48"/>
      <c r="G175" s="48"/>
      <c r="H175" s="48"/>
      <c r="I175" s="48"/>
      <c r="J175" s="48"/>
      <c r="K175" s="48"/>
      <c r="L175" s="48"/>
      <c r="M175" s="48"/>
      <c r="N175" s="147"/>
    </row>
    <row r="176" ht="15.75" customHeight="1">
      <c r="A176" s="65" t="s">
        <v>399</v>
      </c>
      <c r="B176" s="63" t="s">
        <v>400</v>
      </c>
      <c r="C176" s="152" t="s">
        <v>401</v>
      </c>
      <c r="D176" s="25" t="s">
        <v>315</v>
      </c>
      <c r="E176" s="26" t="s">
        <v>40</v>
      </c>
      <c r="F176" s="51" t="s">
        <v>402</v>
      </c>
      <c r="G176" s="26" t="s">
        <v>135</v>
      </c>
      <c r="H176" s="70"/>
      <c r="I176" s="79"/>
      <c r="J176" s="31">
        <v>325000.0</v>
      </c>
      <c r="K176" s="31">
        <f t="shared" ref="K176:K178" si="9">SUM(I176:J176)</f>
        <v>325000</v>
      </c>
      <c r="L176" s="37"/>
      <c r="M176" s="37"/>
      <c r="N176" s="133"/>
    </row>
    <row r="177" ht="15.75" customHeight="1">
      <c r="A177" s="65" t="s">
        <v>403</v>
      </c>
      <c r="B177" s="63" t="s">
        <v>404</v>
      </c>
      <c r="C177" s="152" t="s">
        <v>401</v>
      </c>
      <c r="D177" s="25" t="s">
        <v>315</v>
      </c>
      <c r="E177" s="26" t="s">
        <v>40</v>
      </c>
      <c r="F177" s="51" t="s">
        <v>405</v>
      </c>
      <c r="G177" s="26" t="s">
        <v>135</v>
      </c>
      <c r="H177" s="70"/>
      <c r="I177" s="79"/>
      <c r="J177" s="31">
        <v>298804.98</v>
      </c>
      <c r="K177" s="31">
        <f t="shared" si="9"/>
        <v>298804.98</v>
      </c>
      <c r="L177" s="37"/>
      <c r="M177" s="37"/>
      <c r="N177" s="133"/>
    </row>
    <row r="178" ht="15.75" customHeight="1">
      <c r="A178" s="65" t="s">
        <v>406</v>
      </c>
      <c r="B178" s="63" t="s">
        <v>407</v>
      </c>
      <c r="C178" s="152" t="s">
        <v>408</v>
      </c>
      <c r="D178" s="25" t="s">
        <v>315</v>
      </c>
      <c r="E178" s="26" t="s">
        <v>40</v>
      </c>
      <c r="F178" s="51" t="s">
        <v>409</v>
      </c>
      <c r="G178" s="26" t="s">
        <v>135</v>
      </c>
      <c r="H178" s="70"/>
      <c r="I178" s="79"/>
      <c r="J178" s="31">
        <v>2300000.0</v>
      </c>
      <c r="K178" s="31">
        <f t="shared" si="9"/>
        <v>2300000</v>
      </c>
      <c r="L178" s="37"/>
      <c r="M178" s="37"/>
      <c r="N178" s="133"/>
      <c r="P178" s="66">
        <f>K178+K177+K176</f>
        <v>2923804.98</v>
      </c>
    </row>
    <row r="179" ht="15.75" customHeight="1">
      <c r="A179" s="27"/>
      <c r="B179" s="27"/>
      <c r="C179" s="27"/>
      <c r="D179" s="27"/>
      <c r="E179" s="27"/>
      <c r="F179" s="27"/>
      <c r="G179" s="27"/>
      <c r="H179" s="85" t="s">
        <v>410</v>
      </c>
      <c r="I179" s="16"/>
      <c r="J179" s="14"/>
      <c r="K179" s="86">
        <f>K178+K177+K176+K174+K173+K172+K171+K164+K163+K162+K161+K160+K159+K158+K157+K156+K155+K53+K52+K51</f>
        <v>162853736.4</v>
      </c>
      <c r="L179" s="27"/>
      <c r="M179" s="27"/>
      <c r="N179" s="27"/>
    </row>
    <row r="180" ht="15.75" customHeight="1">
      <c r="A180" s="95"/>
      <c r="B180" s="95"/>
      <c r="C180" s="52"/>
      <c r="D180" s="25"/>
      <c r="E180" s="26"/>
      <c r="F180" s="154" t="s">
        <v>411</v>
      </c>
      <c r="G180" s="14"/>
      <c r="H180" s="155">
        <f t="shared" ref="H180:I180" si="10">H49</f>
        <v>362000015.5</v>
      </c>
      <c r="I180" s="155">
        <f t="shared" si="10"/>
        <v>648254166.5</v>
      </c>
      <c r="J180" s="155">
        <f>J11</f>
        <v>28200000</v>
      </c>
      <c r="K180" s="156">
        <f>K48+K47+K46+K45+K44+K43+K42+K36+K35+K34+K33+K32+K31+K30+K29+K28+K27+K26+K25+K24+K23+K22+K21+K20+K19+K18+K17+K13+K12+K11</f>
        <v>1038454182</v>
      </c>
      <c r="L180" s="116"/>
      <c r="M180" s="116"/>
      <c r="N180" s="116"/>
    </row>
    <row r="181" ht="15.75" customHeight="1">
      <c r="A181" s="157"/>
      <c r="B181" s="158"/>
      <c r="C181" s="158"/>
      <c r="D181" s="158"/>
      <c r="E181" s="158"/>
      <c r="F181" s="158"/>
      <c r="G181" s="158"/>
      <c r="H181" s="158"/>
      <c r="I181" s="158"/>
      <c r="J181" s="158"/>
      <c r="K181" s="158"/>
      <c r="L181" s="158"/>
      <c r="M181" s="158"/>
      <c r="N181" s="158"/>
    </row>
    <row r="182" ht="15.75" customHeight="1">
      <c r="A182" s="159" t="s">
        <v>412</v>
      </c>
      <c r="C182" s="159"/>
      <c r="D182" s="160" t="s">
        <v>413</v>
      </c>
      <c r="E182" s="159"/>
      <c r="F182" s="159"/>
      <c r="G182" s="159"/>
      <c r="H182" s="161"/>
      <c r="I182" s="159" t="s">
        <v>414</v>
      </c>
      <c r="J182" s="159"/>
      <c r="K182" s="162"/>
      <c r="L182" s="9"/>
      <c r="M182" s="9"/>
      <c r="N182" s="9"/>
    </row>
    <row r="183" ht="15.75" customHeight="1">
      <c r="A183" s="159"/>
      <c r="B183" s="163"/>
      <c r="C183" s="46"/>
      <c r="D183" s="46"/>
      <c r="E183" s="46"/>
      <c r="F183" s="159"/>
      <c r="G183" s="159"/>
      <c r="H183" s="46"/>
      <c r="I183" s="46"/>
      <c r="J183" s="159"/>
      <c r="K183" s="162"/>
      <c r="L183" s="9"/>
      <c r="M183" s="9"/>
      <c r="N183" s="9"/>
    </row>
    <row r="184" ht="15.75" customHeight="1">
      <c r="A184" s="159"/>
      <c r="B184" s="159"/>
      <c r="C184" s="159"/>
      <c r="D184" s="159"/>
      <c r="E184" s="159"/>
      <c r="F184" s="159"/>
      <c r="G184" s="159"/>
      <c r="H184" s="159"/>
      <c r="I184" s="159"/>
      <c r="J184" s="159"/>
      <c r="K184" s="162"/>
      <c r="L184" s="9"/>
      <c r="M184" s="9"/>
      <c r="N184" s="9"/>
    </row>
    <row r="185" ht="15.75" customHeight="1">
      <c r="A185" s="2" t="s">
        <v>415</v>
      </c>
      <c r="C185" s="164"/>
      <c r="D185" s="2" t="s">
        <v>416</v>
      </c>
      <c r="G185" s="164"/>
      <c r="H185" s="164"/>
      <c r="I185" s="2" t="s">
        <v>417</v>
      </c>
      <c r="L185" s="9"/>
      <c r="M185" s="9"/>
      <c r="N185" s="9"/>
    </row>
    <row r="186" ht="15.75" customHeight="1">
      <c r="A186" s="150" t="s">
        <v>418</v>
      </c>
      <c r="C186" s="159"/>
      <c r="D186" s="150" t="s">
        <v>419</v>
      </c>
      <c r="G186" s="159"/>
      <c r="H186" s="159"/>
      <c r="I186" s="150" t="s">
        <v>420</v>
      </c>
      <c r="L186" s="9"/>
      <c r="M186" s="165"/>
      <c r="N186" s="9"/>
    </row>
    <row r="187" ht="15.75" customHeight="1">
      <c r="A187" s="9" t="s">
        <v>421</v>
      </c>
      <c r="B187" s="9"/>
      <c r="C187" s="9"/>
      <c r="D187" s="9" t="s">
        <v>421</v>
      </c>
      <c r="E187" s="9"/>
      <c r="F187" s="9"/>
      <c r="G187" s="9"/>
      <c r="H187" s="9"/>
      <c r="I187" s="9" t="s">
        <v>421</v>
      </c>
      <c r="J187" s="9"/>
      <c r="K187" s="9"/>
      <c r="L187" s="9"/>
      <c r="M187" s="9"/>
      <c r="N187" s="9"/>
    </row>
    <row r="188" ht="15.75" customHeight="1">
      <c r="A188" s="9"/>
      <c r="B188" s="9"/>
      <c r="C188" s="9"/>
      <c r="D188" s="9"/>
      <c r="E188" s="9"/>
      <c r="F188" s="9"/>
      <c r="G188" s="9"/>
      <c r="H188" s="9"/>
      <c r="I188" s="9"/>
      <c r="J188" s="9"/>
      <c r="K188" s="9"/>
      <c r="L188" s="9"/>
      <c r="M188" s="9"/>
      <c r="N188" s="9"/>
    </row>
    <row r="189" ht="15.75" customHeight="1">
      <c r="A189" s="161"/>
      <c r="B189" s="161"/>
      <c r="C189" s="161"/>
      <c r="D189" s="161"/>
      <c r="E189" s="161"/>
      <c r="F189" s="161"/>
      <c r="G189" s="161"/>
      <c r="H189" s="161"/>
      <c r="I189" s="161"/>
      <c r="J189" s="161"/>
      <c r="K189" s="161"/>
      <c r="L189" s="161"/>
      <c r="M189" s="161"/>
      <c r="N189" s="161"/>
    </row>
    <row r="190" ht="15.75" customHeight="1">
      <c r="A190" s="46" t="s">
        <v>440</v>
      </c>
    </row>
    <row r="191" ht="15.75" customHeight="1"/>
    <row r="192" ht="15.75" customHeight="1">
      <c r="A192" s="161"/>
      <c r="B192" s="161"/>
      <c r="C192" s="161"/>
      <c r="D192" s="161"/>
      <c r="E192" s="161"/>
      <c r="F192" s="161"/>
      <c r="G192" s="161"/>
      <c r="H192" s="161"/>
      <c r="I192" s="161"/>
      <c r="J192" s="161"/>
      <c r="K192" s="161"/>
      <c r="L192" s="161"/>
      <c r="M192" s="161"/>
      <c r="N192" s="161"/>
    </row>
    <row r="193" ht="15.75" customHeight="1">
      <c r="A193" s="161"/>
      <c r="B193" s="161"/>
      <c r="C193" s="161"/>
      <c r="D193" s="161"/>
      <c r="E193" s="161"/>
      <c r="F193" s="161"/>
      <c r="G193" s="161"/>
      <c r="H193" s="161"/>
      <c r="I193" s="161"/>
      <c r="J193" s="161"/>
      <c r="K193" s="161"/>
      <c r="L193" s="161"/>
      <c r="M193" s="161"/>
      <c r="N193" s="161"/>
    </row>
    <row r="194" ht="15.75" customHeight="1">
      <c r="A194" s="161"/>
      <c r="B194" s="161"/>
      <c r="C194" s="161"/>
      <c r="D194" s="161"/>
      <c r="E194" s="161"/>
      <c r="F194" s="161"/>
      <c r="G194" s="161"/>
      <c r="H194" s="161"/>
      <c r="I194" s="161"/>
      <c r="J194" s="161"/>
      <c r="K194" s="161"/>
      <c r="L194" s="161"/>
      <c r="M194" s="161"/>
      <c r="N194" s="161"/>
    </row>
    <row r="195" ht="15.75" customHeight="1">
      <c r="A195" s="161"/>
      <c r="B195" s="161"/>
      <c r="C195" s="161"/>
      <c r="D195" s="161"/>
      <c r="E195" s="161"/>
      <c r="F195" s="161"/>
      <c r="G195" s="161"/>
      <c r="H195" s="161"/>
      <c r="I195" s="161"/>
      <c r="J195" s="161"/>
      <c r="K195" s="161"/>
      <c r="L195" s="161"/>
      <c r="M195" s="161"/>
      <c r="N195" s="161"/>
    </row>
    <row r="196" ht="15.75" customHeight="1">
      <c r="A196" s="161"/>
      <c r="B196" s="161"/>
      <c r="C196" s="161"/>
      <c r="D196" s="161"/>
      <c r="E196" s="161"/>
      <c r="F196" s="161"/>
      <c r="G196" s="161"/>
      <c r="H196" s="161"/>
      <c r="I196" s="161"/>
      <c r="J196" s="161"/>
      <c r="K196" s="161"/>
      <c r="L196" s="161"/>
      <c r="M196" s="161"/>
      <c r="N196" s="161"/>
    </row>
    <row r="197" ht="15.75" customHeight="1">
      <c r="A197" s="13" t="s">
        <v>35</v>
      </c>
      <c r="B197" s="16"/>
      <c r="C197" s="16"/>
      <c r="D197" s="16"/>
      <c r="E197" s="16"/>
      <c r="F197" s="16"/>
      <c r="G197" s="16"/>
      <c r="H197" s="166"/>
      <c r="I197" s="166"/>
      <c r="J197" s="166"/>
      <c r="K197" s="167">
        <v>7.548196536E8</v>
      </c>
      <c r="L197" s="168"/>
      <c r="M197" s="168"/>
      <c r="N197" s="168"/>
    </row>
    <row r="198" ht="15.75" customHeight="1">
      <c r="A198" s="13" t="s">
        <v>130</v>
      </c>
      <c r="B198" s="16"/>
      <c r="C198" s="16"/>
      <c r="D198" s="16"/>
      <c r="E198" s="16"/>
      <c r="F198" s="16"/>
      <c r="G198" s="16"/>
      <c r="H198" s="166"/>
      <c r="I198" s="166"/>
      <c r="J198" s="166"/>
      <c r="K198" s="167">
        <f>P146+P133+P116+P110+P107+P94+P76+P58</f>
        <v>140630792</v>
      </c>
      <c r="L198" s="168"/>
      <c r="M198" s="168"/>
      <c r="N198" s="168"/>
    </row>
    <row r="199" ht="15.75" customHeight="1">
      <c r="A199" s="13" t="s">
        <v>352</v>
      </c>
      <c r="B199" s="16"/>
      <c r="C199" s="16"/>
      <c r="D199" s="16"/>
      <c r="E199" s="16"/>
      <c r="F199" s="16"/>
      <c r="G199" s="16"/>
      <c r="H199" s="166"/>
      <c r="I199" s="166"/>
      <c r="J199" s="166"/>
      <c r="K199" s="167">
        <f>P174+P164</f>
        <v>139429931.4</v>
      </c>
      <c r="L199" s="168"/>
      <c r="M199" s="168"/>
      <c r="N199" s="168"/>
    </row>
    <row r="200" ht="15.75" customHeight="1">
      <c r="A200" s="13" t="s">
        <v>398</v>
      </c>
      <c r="B200" s="16"/>
      <c r="C200" s="16"/>
      <c r="D200" s="16"/>
      <c r="E200" s="16"/>
      <c r="F200" s="16"/>
      <c r="G200" s="16"/>
      <c r="H200" s="166"/>
      <c r="I200" s="166"/>
      <c r="J200" s="166"/>
      <c r="K200" s="169">
        <f>P178</f>
        <v>2923804.98</v>
      </c>
      <c r="L200" s="168"/>
      <c r="M200" s="168"/>
      <c r="N200" s="168"/>
    </row>
    <row r="201" ht="15.75" customHeight="1">
      <c r="A201" s="13" t="s">
        <v>423</v>
      </c>
      <c r="B201" s="16"/>
      <c r="C201" s="16"/>
      <c r="D201" s="16"/>
      <c r="E201" s="16"/>
      <c r="F201" s="16"/>
      <c r="G201" s="16"/>
      <c r="H201" s="166"/>
      <c r="I201" s="166"/>
      <c r="J201" s="166"/>
      <c r="K201" s="169">
        <v>650000.0</v>
      </c>
      <c r="L201" s="168"/>
      <c r="M201" s="168"/>
      <c r="N201" s="168"/>
    </row>
    <row r="202" ht="15.75" customHeight="1">
      <c r="A202" s="170"/>
      <c r="B202" s="16"/>
      <c r="C202" s="16"/>
      <c r="D202" s="16"/>
      <c r="E202" s="16"/>
      <c r="F202" s="16"/>
      <c r="G202" s="16"/>
      <c r="H202" s="16"/>
      <c r="I202" s="16"/>
      <c r="J202" s="14"/>
      <c r="K202" s="171">
        <f>K201+K200+K199+K198+K197</f>
        <v>1038454182</v>
      </c>
      <c r="L202" s="109"/>
      <c r="M202" s="109"/>
      <c r="N202" s="109"/>
    </row>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98">
    <mergeCell ref="B150:B152"/>
    <mergeCell ref="C151:C152"/>
    <mergeCell ref="F151:F152"/>
    <mergeCell ref="G151:G152"/>
    <mergeCell ref="H151:H152"/>
    <mergeCell ref="I151:I152"/>
    <mergeCell ref="J151:J152"/>
    <mergeCell ref="K151:K152"/>
    <mergeCell ref="L151:L152"/>
    <mergeCell ref="M151:M152"/>
    <mergeCell ref="J137:J138"/>
    <mergeCell ref="H147:J147"/>
    <mergeCell ref="A148:N148"/>
    <mergeCell ref="A150:A152"/>
    <mergeCell ref="D150:E150"/>
    <mergeCell ref="H150:K150"/>
    <mergeCell ref="L150:N150"/>
    <mergeCell ref="N151:N152"/>
    <mergeCell ref="H167:K167"/>
    <mergeCell ref="L167:N167"/>
    <mergeCell ref="E168:E169"/>
    <mergeCell ref="F168:F169"/>
    <mergeCell ref="G168:G169"/>
    <mergeCell ref="H168:H169"/>
    <mergeCell ref="I168:I169"/>
    <mergeCell ref="J168:J169"/>
    <mergeCell ref="K168:K169"/>
    <mergeCell ref="L168:L169"/>
    <mergeCell ref="M168:M169"/>
    <mergeCell ref="N168:N169"/>
    <mergeCell ref="D151:D152"/>
    <mergeCell ref="E151:E152"/>
    <mergeCell ref="A154:N154"/>
    <mergeCell ref="A165:N165"/>
    <mergeCell ref="A167:A169"/>
    <mergeCell ref="B167:B169"/>
    <mergeCell ref="D167:E167"/>
    <mergeCell ref="C168:C169"/>
    <mergeCell ref="D168:D169"/>
    <mergeCell ref="A175:N175"/>
    <mergeCell ref="H179:J179"/>
    <mergeCell ref="F180:G180"/>
    <mergeCell ref="A181:N181"/>
    <mergeCell ref="A182:B182"/>
    <mergeCell ref="A185:B185"/>
    <mergeCell ref="D185:F185"/>
    <mergeCell ref="I185:K185"/>
    <mergeCell ref="A186:B186"/>
    <mergeCell ref="D186:F186"/>
    <mergeCell ref="I186:K186"/>
    <mergeCell ref="A190:N190"/>
    <mergeCell ref="E121:E122"/>
    <mergeCell ref="F121:F122"/>
    <mergeCell ref="G121:G122"/>
    <mergeCell ref="H121:H122"/>
    <mergeCell ref="I121:I122"/>
    <mergeCell ref="J121:J122"/>
    <mergeCell ref="K121:K122"/>
    <mergeCell ref="L121:L122"/>
    <mergeCell ref="M121:M122"/>
    <mergeCell ref="N121:N122"/>
    <mergeCell ref="A120:A122"/>
    <mergeCell ref="A136:A138"/>
    <mergeCell ref="B136:B138"/>
    <mergeCell ref="C137:C138"/>
    <mergeCell ref="D137:D138"/>
    <mergeCell ref="E137:E138"/>
    <mergeCell ref="F137:F138"/>
    <mergeCell ref="A197:G197"/>
    <mergeCell ref="A198:G198"/>
    <mergeCell ref="A199:G199"/>
    <mergeCell ref="A200:G200"/>
    <mergeCell ref="A201:G201"/>
    <mergeCell ref="A202:J202"/>
    <mergeCell ref="A1:N1"/>
    <mergeCell ref="A2:N2"/>
    <mergeCell ref="A3:N3"/>
    <mergeCell ref="A4:B4"/>
    <mergeCell ref="M4:N4"/>
    <mergeCell ref="A6:A8"/>
    <mergeCell ref="B6:B8"/>
    <mergeCell ref="D39:D40"/>
    <mergeCell ref="E39:E40"/>
    <mergeCell ref="F39:F40"/>
    <mergeCell ref="G39:G40"/>
    <mergeCell ref="H39:H40"/>
    <mergeCell ref="I39:I40"/>
    <mergeCell ref="J39:J40"/>
    <mergeCell ref="K39:K40"/>
    <mergeCell ref="L39:L40"/>
    <mergeCell ref="M39:M40"/>
    <mergeCell ref="N7:N8"/>
    <mergeCell ref="A10:N10"/>
    <mergeCell ref="A37:N37"/>
    <mergeCell ref="A38:A40"/>
    <mergeCell ref="D38:E38"/>
    <mergeCell ref="H38:K38"/>
    <mergeCell ref="L38:N38"/>
    <mergeCell ref="N39:N40"/>
    <mergeCell ref="C6:C8"/>
    <mergeCell ref="D6:E6"/>
    <mergeCell ref="D7:D8"/>
    <mergeCell ref="E7:E8"/>
    <mergeCell ref="F6:F8"/>
    <mergeCell ref="G6:G8"/>
    <mergeCell ref="H6:K6"/>
    <mergeCell ref="L6:N6"/>
    <mergeCell ref="H7:H8"/>
    <mergeCell ref="I7:I8"/>
    <mergeCell ref="J7:J8"/>
    <mergeCell ref="K7:K8"/>
    <mergeCell ref="L7:L8"/>
    <mergeCell ref="M7:M8"/>
    <mergeCell ref="H61:K61"/>
    <mergeCell ref="L61:N61"/>
    <mergeCell ref="B38:B40"/>
    <mergeCell ref="C39:C40"/>
    <mergeCell ref="F49:G49"/>
    <mergeCell ref="A50:N50"/>
    <mergeCell ref="A59:N59"/>
    <mergeCell ref="A60:N60"/>
    <mergeCell ref="A61:A63"/>
    <mergeCell ref="F81:F82"/>
    <mergeCell ref="G81:G82"/>
    <mergeCell ref="H81:H82"/>
    <mergeCell ref="I81:I82"/>
    <mergeCell ref="J81:J82"/>
    <mergeCell ref="K81:K82"/>
    <mergeCell ref="L81:L82"/>
    <mergeCell ref="M81:M82"/>
    <mergeCell ref="N62:N63"/>
    <mergeCell ref="A65:N65"/>
    <mergeCell ref="A77:N77"/>
    <mergeCell ref="A80:A82"/>
    <mergeCell ref="D80:E80"/>
    <mergeCell ref="H80:K80"/>
    <mergeCell ref="L80:N80"/>
    <mergeCell ref="N81:N82"/>
    <mergeCell ref="B61:B63"/>
    <mergeCell ref="D61:E61"/>
    <mergeCell ref="C62:C63"/>
    <mergeCell ref="D62:D63"/>
    <mergeCell ref="E62:E63"/>
    <mergeCell ref="F62:F63"/>
    <mergeCell ref="G62:G63"/>
    <mergeCell ref="H62:H63"/>
    <mergeCell ref="I62:I63"/>
    <mergeCell ref="J62:J63"/>
    <mergeCell ref="K62:K63"/>
    <mergeCell ref="L62:L63"/>
    <mergeCell ref="M62:M63"/>
    <mergeCell ref="B80:B82"/>
    <mergeCell ref="C81:C82"/>
    <mergeCell ref="H101:K101"/>
    <mergeCell ref="L101:N101"/>
    <mergeCell ref="B101:B103"/>
    <mergeCell ref="D101:E101"/>
    <mergeCell ref="C102:C103"/>
    <mergeCell ref="D102:D103"/>
    <mergeCell ref="E102:E103"/>
    <mergeCell ref="F102:F103"/>
    <mergeCell ref="G102:G103"/>
    <mergeCell ref="H102:H103"/>
    <mergeCell ref="I102:I103"/>
    <mergeCell ref="H107:J107"/>
    <mergeCell ref="H110:J110"/>
    <mergeCell ref="J102:J103"/>
    <mergeCell ref="K102:K103"/>
    <mergeCell ref="L102:L103"/>
    <mergeCell ref="M102:M103"/>
    <mergeCell ref="H120:K120"/>
    <mergeCell ref="L120:N120"/>
    <mergeCell ref="C121:C122"/>
    <mergeCell ref="D121:D122"/>
    <mergeCell ref="D81:D82"/>
    <mergeCell ref="E81:E82"/>
    <mergeCell ref="H94:J94"/>
    <mergeCell ref="A95:N95"/>
    <mergeCell ref="A98:N98"/>
    <mergeCell ref="A100:N100"/>
    <mergeCell ref="A101:A103"/>
    <mergeCell ref="N102:N103"/>
    <mergeCell ref="A105:N105"/>
    <mergeCell ref="A117:N117"/>
    <mergeCell ref="A119:N119"/>
    <mergeCell ref="B120:B122"/>
    <mergeCell ref="D120:E120"/>
    <mergeCell ref="A134:N134"/>
    <mergeCell ref="D136:E136"/>
    <mergeCell ref="H136:K136"/>
    <mergeCell ref="L136:N136"/>
    <mergeCell ref="G137:G138"/>
    <mergeCell ref="H137:H138"/>
    <mergeCell ref="I137:I138"/>
    <mergeCell ref="K137:K138"/>
    <mergeCell ref="L137:L138"/>
    <mergeCell ref="M137:M138"/>
    <mergeCell ref="N137:N138"/>
  </mergeCells>
  <printOptions/>
  <pageMargins bottom="0.25" footer="0.0" header="0.0" left="0.2" right="0.0" top="0.75"/>
  <pageSetup paperSize="5" scale="90" orientation="landscape"/>
  <drawing r:id="rId1"/>
</worksheet>
</file>

<file path=xl/worksheets/sheet2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99594"/>
    <pageSetUpPr/>
  </sheetPr>
  <sheetViews>
    <sheetView workbookViewId="0"/>
  </sheetViews>
  <sheetFormatPr customHeight="1" defaultColWidth="14.43" defaultRowHeight="15.0"/>
  <cols>
    <col customWidth="1" min="1" max="1" width="11.14"/>
    <col customWidth="1" min="2" max="2" width="10.57"/>
    <col customWidth="1" min="3" max="3" width="23.43"/>
    <col customWidth="1" min="4" max="4" width="16.57"/>
    <col customWidth="1" min="5" max="5" width="23.0"/>
    <col customWidth="1" min="6" max="6" width="25.14"/>
    <col customWidth="1" min="7" max="7" width="14.86"/>
    <col customWidth="1" min="8" max="8" width="13.86"/>
    <col customWidth="1" min="9" max="9" width="12.86"/>
    <col customWidth="1" min="10" max="26" width="8.71"/>
  </cols>
  <sheetData>
    <row r="1">
      <c r="I1" s="403" t="s">
        <v>868</v>
      </c>
    </row>
    <row r="2">
      <c r="A2" s="404" t="s">
        <v>852</v>
      </c>
    </row>
    <row r="3">
      <c r="A3" s="405" t="s">
        <v>869</v>
      </c>
    </row>
    <row r="4">
      <c r="A4" s="404" t="s">
        <v>771</v>
      </c>
    </row>
    <row r="6">
      <c r="A6" s="358" t="s">
        <v>4</v>
      </c>
      <c r="B6" s="406" t="s">
        <v>772</v>
      </c>
      <c r="C6" s="406" t="s">
        <v>773</v>
      </c>
      <c r="D6" s="358" t="s">
        <v>774</v>
      </c>
      <c r="E6" s="407" t="s">
        <v>775</v>
      </c>
      <c r="F6" s="14"/>
      <c r="G6" s="407" t="s">
        <v>776</v>
      </c>
      <c r="H6" s="14"/>
      <c r="I6" s="358" t="s">
        <v>777</v>
      </c>
    </row>
    <row r="7">
      <c r="A7" s="20"/>
      <c r="B7" s="20"/>
      <c r="C7" s="20"/>
      <c r="D7" s="20"/>
      <c r="E7" s="408" t="s">
        <v>778</v>
      </c>
      <c r="F7" s="408" t="s">
        <v>779</v>
      </c>
      <c r="G7" s="408" t="s">
        <v>778</v>
      </c>
      <c r="H7" s="408" t="s">
        <v>779</v>
      </c>
      <c r="I7" s="20"/>
    </row>
    <row r="8">
      <c r="A8" s="361" t="s">
        <v>21</v>
      </c>
      <c r="B8" s="361" t="s">
        <v>22</v>
      </c>
      <c r="C8" s="361" t="s">
        <v>23</v>
      </c>
      <c r="D8" s="361" t="s">
        <v>24</v>
      </c>
      <c r="E8" s="361" t="s">
        <v>25</v>
      </c>
      <c r="F8" s="361" t="s">
        <v>26</v>
      </c>
      <c r="G8" s="361" t="s">
        <v>27</v>
      </c>
      <c r="H8" s="361" t="s">
        <v>28</v>
      </c>
      <c r="I8" s="361" t="s">
        <v>29</v>
      </c>
    </row>
    <row r="9">
      <c r="A9" s="319" t="s">
        <v>870</v>
      </c>
      <c r="B9" s="314" t="s">
        <v>780</v>
      </c>
      <c r="C9" s="418" t="s">
        <v>871</v>
      </c>
      <c r="D9" s="347" t="s">
        <v>259</v>
      </c>
      <c r="E9" s="400" t="s">
        <v>872</v>
      </c>
      <c r="F9" s="400" t="s">
        <v>872</v>
      </c>
      <c r="G9" s="419">
        <v>462000.0</v>
      </c>
      <c r="H9" s="419">
        <f t="shared" ref="H9:H17" si="1">G9</f>
        <v>462000</v>
      </c>
      <c r="I9" s="323" t="s">
        <v>856</v>
      </c>
    </row>
    <row r="10">
      <c r="A10" s="319" t="s">
        <v>873</v>
      </c>
      <c r="B10" s="376"/>
      <c r="C10" s="400" t="s">
        <v>874</v>
      </c>
      <c r="D10" s="347" t="s">
        <v>259</v>
      </c>
      <c r="E10" s="400" t="s">
        <v>875</v>
      </c>
      <c r="F10" s="400" t="s">
        <v>875</v>
      </c>
      <c r="G10" s="419">
        <v>171343.0</v>
      </c>
      <c r="H10" s="419">
        <f t="shared" si="1"/>
        <v>171343</v>
      </c>
      <c r="I10" s="323" t="s">
        <v>856</v>
      </c>
    </row>
    <row r="11">
      <c r="A11" s="319" t="s">
        <v>876</v>
      </c>
      <c r="B11" s="376"/>
      <c r="C11" s="400" t="s">
        <v>877</v>
      </c>
      <c r="D11" s="347" t="s">
        <v>259</v>
      </c>
      <c r="E11" s="400" t="s">
        <v>878</v>
      </c>
      <c r="F11" s="400" t="s">
        <v>878</v>
      </c>
      <c r="G11" s="419">
        <v>150000.0</v>
      </c>
      <c r="H11" s="419">
        <f t="shared" si="1"/>
        <v>150000</v>
      </c>
      <c r="I11" s="323" t="s">
        <v>856</v>
      </c>
    </row>
    <row r="12">
      <c r="A12" s="319" t="s">
        <v>879</v>
      </c>
      <c r="B12" s="376"/>
      <c r="C12" s="420" t="s">
        <v>880</v>
      </c>
      <c r="D12" s="347" t="s">
        <v>259</v>
      </c>
      <c r="E12" s="400" t="s">
        <v>881</v>
      </c>
      <c r="F12" s="400" t="s">
        <v>881</v>
      </c>
      <c r="G12" s="421">
        <v>300000.0</v>
      </c>
      <c r="H12" s="419">
        <f t="shared" si="1"/>
        <v>300000</v>
      </c>
      <c r="I12" s="323" t="s">
        <v>856</v>
      </c>
    </row>
    <row r="13">
      <c r="A13" s="319" t="s">
        <v>882</v>
      </c>
      <c r="B13" s="376"/>
      <c r="C13" s="400" t="s">
        <v>883</v>
      </c>
      <c r="D13" s="347" t="s">
        <v>259</v>
      </c>
      <c r="E13" s="400" t="s">
        <v>884</v>
      </c>
      <c r="F13" s="400" t="s">
        <v>884</v>
      </c>
      <c r="G13" s="419">
        <v>1100000.0</v>
      </c>
      <c r="H13" s="419">
        <f t="shared" si="1"/>
        <v>1100000</v>
      </c>
      <c r="I13" s="323" t="s">
        <v>856</v>
      </c>
    </row>
    <row r="14">
      <c r="A14" s="319" t="s">
        <v>885</v>
      </c>
      <c r="B14" s="376"/>
      <c r="C14" s="370" t="s">
        <v>886</v>
      </c>
      <c r="D14" s="347" t="s">
        <v>259</v>
      </c>
      <c r="E14" s="400" t="s">
        <v>887</v>
      </c>
      <c r="F14" s="400" t="s">
        <v>887</v>
      </c>
      <c r="G14" s="422">
        <v>500000.0</v>
      </c>
      <c r="H14" s="419">
        <f t="shared" si="1"/>
        <v>500000</v>
      </c>
      <c r="I14" s="323" t="s">
        <v>856</v>
      </c>
    </row>
    <row r="15">
      <c r="A15" s="319" t="s">
        <v>888</v>
      </c>
      <c r="B15" s="376"/>
      <c r="C15" s="346" t="s">
        <v>889</v>
      </c>
      <c r="D15" s="347" t="s">
        <v>259</v>
      </c>
      <c r="E15" s="346" t="s">
        <v>890</v>
      </c>
      <c r="F15" s="346" t="s">
        <v>890</v>
      </c>
      <c r="G15" s="422">
        <v>1000000.0</v>
      </c>
      <c r="H15" s="419">
        <f t="shared" si="1"/>
        <v>1000000</v>
      </c>
      <c r="I15" s="323" t="s">
        <v>856</v>
      </c>
    </row>
    <row r="16">
      <c r="A16" s="319" t="s">
        <v>891</v>
      </c>
      <c r="B16" s="376"/>
      <c r="C16" s="346" t="s">
        <v>892</v>
      </c>
      <c r="D16" s="347" t="s">
        <v>259</v>
      </c>
      <c r="E16" s="346" t="s">
        <v>893</v>
      </c>
      <c r="F16" s="346" t="s">
        <v>893</v>
      </c>
      <c r="G16" s="422">
        <v>388000.0</v>
      </c>
      <c r="H16" s="419">
        <f t="shared" si="1"/>
        <v>388000</v>
      </c>
      <c r="I16" s="323" t="s">
        <v>856</v>
      </c>
    </row>
    <row r="17">
      <c r="A17" s="411" t="s">
        <v>894</v>
      </c>
      <c r="B17" s="16"/>
      <c r="C17" s="16"/>
      <c r="D17" s="16"/>
      <c r="E17" s="16"/>
      <c r="F17" s="14"/>
      <c r="G17" s="412">
        <f>G9+G10+G11+G12+G14+G13+G15+G16</f>
        <v>4071343</v>
      </c>
      <c r="H17" s="412">
        <f t="shared" si="1"/>
        <v>4071343</v>
      </c>
      <c r="I17" s="337"/>
    </row>
    <row r="21" ht="15.75" customHeight="1"/>
    <row r="22" ht="15.75" customHeight="1"/>
    <row r="23" ht="15.75" customHeight="1"/>
    <row r="24" ht="15.75" customHeight="1">
      <c r="A24" s="358" t="s">
        <v>4</v>
      </c>
      <c r="B24" s="406" t="s">
        <v>772</v>
      </c>
      <c r="C24" s="406" t="s">
        <v>773</v>
      </c>
      <c r="D24" s="358" t="s">
        <v>774</v>
      </c>
      <c r="E24" s="407" t="s">
        <v>775</v>
      </c>
      <c r="F24" s="14"/>
      <c r="G24" s="407" t="s">
        <v>776</v>
      </c>
      <c r="H24" s="14"/>
      <c r="I24" s="358" t="s">
        <v>777</v>
      </c>
    </row>
    <row r="25" ht="15.75" customHeight="1">
      <c r="A25" s="20"/>
      <c r="B25" s="20"/>
      <c r="C25" s="20"/>
      <c r="D25" s="20"/>
      <c r="E25" s="408" t="s">
        <v>778</v>
      </c>
      <c r="F25" s="408" t="s">
        <v>779</v>
      </c>
      <c r="G25" s="408" t="s">
        <v>778</v>
      </c>
      <c r="H25" s="408" t="s">
        <v>779</v>
      </c>
      <c r="I25" s="20"/>
    </row>
    <row r="26" ht="15.75" customHeight="1">
      <c r="A26" s="361" t="s">
        <v>21</v>
      </c>
      <c r="B26" s="361" t="s">
        <v>22</v>
      </c>
      <c r="C26" s="361" t="s">
        <v>23</v>
      </c>
      <c r="D26" s="361" t="s">
        <v>24</v>
      </c>
      <c r="E26" s="361" t="s">
        <v>25</v>
      </c>
      <c r="F26" s="361" t="s">
        <v>26</v>
      </c>
      <c r="G26" s="361" t="s">
        <v>27</v>
      </c>
      <c r="H26" s="361" t="s">
        <v>28</v>
      </c>
      <c r="I26" s="361" t="s">
        <v>29</v>
      </c>
    </row>
    <row r="27" ht="15.75" customHeight="1">
      <c r="A27" s="319" t="s">
        <v>895</v>
      </c>
      <c r="B27" s="423" t="s">
        <v>780</v>
      </c>
      <c r="C27" s="424" t="s">
        <v>896</v>
      </c>
      <c r="D27" s="425" t="s">
        <v>897</v>
      </c>
      <c r="E27" s="271" t="s">
        <v>898</v>
      </c>
      <c r="F27" s="271" t="s">
        <v>898</v>
      </c>
      <c r="G27" s="426">
        <v>30000.0</v>
      </c>
      <c r="H27" s="426">
        <f t="shared" ref="H27:H37" si="2">G27</f>
        <v>30000</v>
      </c>
      <c r="I27" s="323" t="s">
        <v>856</v>
      </c>
    </row>
    <row r="28" ht="15.75" customHeight="1">
      <c r="A28" s="319" t="s">
        <v>899</v>
      </c>
      <c r="B28" s="427"/>
      <c r="C28" s="271" t="s">
        <v>900</v>
      </c>
      <c r="D28" s="425" t="s">
        <v>897</v>
      </c>
      <c r="E28" s="271" t="s">
        <v>901</v>
      </c>
      <c r="F28" s="271" t="s">
        <v>901</v>
      </c>
      <c r="G28" s="426">
        <v>30000.0</v>
      </c>
      <c r="H28" s="426">
        <f t="shared" si="2"/>
        <v>30000</v>
      </c>
      <c r="I28" s="323" t="s">
        <v>856</v>
      </c>
    </row>
    <row r="29" ht="15.75" customHeight="1">
      <c r="A29" s="319" t="s">
        <v>902</v>
      </c>
      <c r="B29" s="427"/>
      <c r="C29" s="271" t="s">
        <v>903</v>
      </c>
      <c r="D29" s="425" t="s">
        <v>897</v>
      </c>
      <c r="E29" s="271" t="s">
        <v>904</v>
      </c>
      <c r="F29" s="271" t="s">
        <v>904</v>
      </c>
      <c r="G29" s="428">
        <v>571344.0</v>
      </c>
      <c r="H29" s="426">
        <f t="shared" si="2"/>
        <v>571344</v>
      </c>
      <c r="I29" s="323" t="s">
        <v>856</v>
      </c>
    </row>
    <row r="30" ht="15.75" customHeight="1">
      <c r="A30" s="319" t="s">
        <v>905</v>
      </c>
      <c r="B30" s="427"/>
      <c r="C30" s="386" t="s">
        <v>906</v>
      </c>
      <c r="D30" s="425" t="s">
        <v>897</v>
      </c>
      <c r="E30" s="271" t="s">
        <v>907</v>
      </c>
      <c r="F30" s="271" t="s">
        <v>907</v>
      </c>
      <c r="G30" s="429">
        <v>120000.0</v>
      </c>
      <c r="H30" s="426">
        <f t="shared" si="2"/>
        <v>120000</v>
      </c>
      <c r="I30" s="323" t="s">
        <v>856</v>
      </c>
    </row>
    <row r="31" ht="15.75" customHeight="1">
      <c r="A31" s="319" t="s">
        <v>908</v>
      </c>
      <c r="B31" s="427"/>
      <c r="C31" s="386" t="s">
        <v>909</v>
      </c>
      <c r="D31" s="425" t="s">
        <v>897</v>
      </c>
      <c r="E31" s="271" t="s">
        <v>910</v>
      </c>
      <c r="F31" s="271" t="s">
        <v>910</v>
      </c>
      <c r="G31" s="430">
        <v>1500000.0</v>
      </c>
      <c r="H31" s="426">
        <f t="shared" si="2"/>
        <v>1500000</v>
      </c>
      <c r="I31" s="323" t="s">
        <v>856</v>
      </c>
    </row>
    <row r="32" ht="15.75" customHeight="1">
      <c r="A32" s="319" t="s">
        <v>911</v>
      </c>
      <c r="B32" s="427"/>
      <c r="C32" s="271" t="s">
        <v>912</v>
      </c>
      <c r="D32" s="425" t="s">
        <v>897</v>
      </c>
      <c r="E32" s="271" t="s">
        <v>913</v>
      </c>
      <c r="F32" s="271" t="s">
        <v>913</v>
      </c>
      <c r="G32" s="431">
        <v>1370000.0</v>
      </c>
      <c r="H32" s="426">
        <f t="shared" si="2"/>
        <v>1370000</v>
      </c>
      <c r="I32" s="323" t="s">
        <v>856</v>
      </c>
    </row>
    <row r="33" ht="15.75" customHeight="1">
      <c r="A33" s="319" t="s">
        <v>914</v>
      </c>
      <c r="B33" s="427"/>
      <c r="C33" s="271" t="s">
        <v>915</v>
      </c>
      <c r="D33" s="425" t="s">
        <v>897</v>
      </c>
      <c r="E33" s="271" t="s">
        <v>916</v>
      </c>
      <c r="F33" s="271" t="s">
        <v>916</v>
      </c>
      <c r="G33" s="431">
        <v>100000.0</v>
      </c>
      <c r="H33" s="426">
        <f t="shared" si="2"/>
        <v>100000</v>
      </c>
      <c r="I33" s="323" t="s">
        <v>856</v>
      </c>
    </row>
    <row r="34" ht="15.75" customHeight="1">
      <c r="A34" s="319"/>
      <c r="B34" s="427"/>
      <c r="C34" s="271" t="s">
        <v>917</v>
      </c>
      <c r="D34" s="425" t="s">
        <v>897</v>
      </c>
      <c r="E34" s="271"/>
      <c r="F34" s="271"/>
      <c r="G34" s="431">
        <v>150000.0</v>
      </c>
      <c r="H34" s="426">
        <f t="shared" si="2"/>
        <v>150000</v>
      </c>
      <c r="I34" s="323" t="s">
        <v>856</v>
      </c>
    </row>
    <row r="35" ht="15.75" customHeight="1">
      <c r="A35" s="319"/>
      <c r="B35" s="427"/>
      <c r="C35" s="271" t="s">
        <v>918</v>
      </c>
      <c r="D35" s="425" t="s">
        <v>897</v>
      </c>
      <c r="E35" s="271"/>
      <c r="F35" s="271"/>
      <c r="G35" s="431">
        <v>200000.0</v>
      </c>
      <c r="H35" s="426">
        <f t="shared" si="2"/>
        <v>200000</v>
      </c>
      <c r="I35" s="323" t="s">
        <v>856</v>
      </c>
    </row>
    <row r="36" ht="15.75" customHeight="1">
      <c r="A36" s="411" t="s">
        <v>894</v>
      </c>
      <c r="B36" s="16"/>
      <c r="C36" s="16"/>
      <c r="D36" s="16"/>
      <c r="E36" s="16"/>
      <c r="F36" s="14"/>
      <c r="G36" s="412">
        <f>G27+G28+G29+G30+G31+G33+G32+G34+G35</f>
        <v>4071344</v>
      </c>
      <c r="H36" s="412">
        <f t="shared" si="2"/>
        <v>4071344</v>
      </c>
      <c r="I36" s="337"/>
    </row>
    <row r="37" ht="15.75" customHeight="1">
      <c r="A37" s="432" t="s">
        <v>411</v>
      </c>
      <c r="B37" s="16"/>
      <c r="C37" s="16"/>
      <c r="D37" s="16"/>
      <c r="E37" s="16"/>
      <c r="F37" s="14"/>
      <c r="G37" s="433">
        <f>G17+G36</f>
        <v>8142687</v>
      </c>
      <c r="H37" s="433">
        <f t="shared" si="2"/>
        <v>8142687</v>
      </c>
      <c r="I37" s="434"/>
    </row>
    <row r="38" ht="15.75" customHeight="1"/>
    <row r="39" ht="15.75" customHeight="1">
      <c r="A39" s="414" t="s">
        <v>412</v>
      </c>
      <c r="G39" s="414" t="s">
        <v>695</v>
      </c>
    </row>
    <row r="40" ht="15.75" customHeight="1"/>
    <row r="41" ht="15.75" customHeight="1"/>
    <row r="42" ht="15.75" customHeight="1">
      <c r="A42" s="415" t="s">
        <v>415</v>
      </c>
      <c r="B42" s="415"/>
      <c r="C42" s="415"/>
      <c r="D42" s="415" t="s">
        <v>416</v>
      </c>
      <c r="E42" s="415"/>
      <c r="F42" s="415"/>
      <c r="G42" s="415" t="s">
        <v>417</v>
      </c>
    </row>
    <row r="43" ht="15.75" customHeight="1">
      <c r="A43" s="414" t="s">
        <v>175</v>
      </c>
      <c r="D43" s="414" t="s">
        <v>419</v>
      </c>
      <c r="G43" s="414" t="s">
        <v>420</v>
      </c>
    </row>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0">
    <mergeCell ref="E6:F6"/>
    <mergeCell ref="G6:H6"/>
    <mergeCell ref="A2:I2"/>
    <mergeCell ref="A3:I3"/>
    <mergeCell ref="A4:I4"/>
    <mergeCell ref="A6:A7"/>
    <mergeCell ref="B6:B7"/>
    <mergeCell ref="C6:C7"/>
    <mergeCell ref="I6:I7"/>
    <mergeCell ref="G24:H24"/>
    <mergeCell ref="I24:I25"/>
    <mergeCell ref="A36:F36"/>
    <mergeCell ref="A37:F37"/>
    <mergeCell ref="D6:D7"/>
    <mergeCell ref="A17:F17"/>
    <mergeCell ref="A24:A25"/>
    <mergeCell ref="B24:B25"/>
    <mergeCell ref="C24:C25"/>
    <mergeCell ref="D24:D25"/>
    <mergeCell ref="E24:F24"/>
  </mergeCells>
  <printOptions/>
  <pageMargins bottom="0.75" footer="0.0" header="0.0" left="0.7" right="0.2" top="0.5"/>
  <pageSetup paperSize="5" orientation="landscape"/>
  <drawing r:id="rId1"/>
</worksheet>
</file>

<file path=xl/worksheets/sheet2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99594"/>
    <pageSetUpPr/>
  </sheetPr>
  <sheetViews>
    <sheetView workbookViewId="0"/>
  </sheetViews>
  <sheetFormatPr customHeight="1" defaultColWidth="14.43" defaultRowHeight="15.0"/>
  <cols>
    <col customWidth="1" min="1" max="1" width="11.14"/>
    <col customWidth="1" min="2" max="2" width="10.57"/>
    <col customWidth="1" min="3" max="3" width="23.43"/>
    <col customWidth="1" min="4" max="4" width="16.57"/>
    <col customWidth="1" min="5" max="5" width="23.0"/>
    <col customWidth="1" min="6" max="6" width="25.14"/>
    <col customWidth="1" min="7" max="7" width="14.86"/>
    <col customWidth="1" min="8" max="8" width="13.86"/>
    <col customWidth="1" min="9" max="9" width="12.86"/>
    <col customWidth="1" min="10" max="26" width="8.71"/>
  </cols>
  <sheetData>
    <row r="1">
      <c r="I1" s="403" t="s">
        <v>868</v>
      </c>
    </row>
    <row r="2">
      <c r="A2" s="404" t="s">
        <v>852</v>
      </c>
    </row>
    <row r="3">
      <c r="A3" s="405" t="s">
        <v>869</v>
      </c>
    </row>
    <row r="4">
      <c r="A4" s="404" t="s">
        <v>771</v>
      </c>
    </row>
    <row r="6">
      <c r="A6" s="358" t="s">
        <v>4</v>
      </c>
      <c r="B6" s="406" t="s">
        <v>772</v>
      </c>
      <c r="C6" s="406" t="s">
        <v>773</v>
      </c>
      <c r="D6" s="358" t="s">
        <v>774</v>
      </c>
      <c r="E6" s="407" t="s">
        <v>775</v>
      </c>
      <c r="F6" s="14"/>
      <c r="G6" s="407" t="s">
        <v>776</v>
      </c>
      <c r="H6" s="14"/>
      <c r="I6" s="358" t="s">
        <v>777</v>
      </c>
    </row>
    <row r="7">
      <c r="A7" s="20"/>
      <c r="B7" s="20"/>
      <c r="C7" s="20"/>
      <c r="D7" s="20"/>
      <c r="E7" s="408" t="s">
        <v>778</v>
      </c>
      <c r="F7" s="408" t="s">
        <v>779</v>
      </c>
      <c r="G7" s="408" t="s">
        <v>778</v>
      </c>
      <c r="H7" s="408" t="s">
        <v>779</v>
      </c>
      <c r="I7" s="20"/>
    </row>
    <row r="8">
      <c r="A8" s="361" t="s">
        <v>21</v>
      </c>
      <c r="B8" s="361" t="s">
        <v>22</v>
      </c>
      <c r="C8" s="361" t="s">
        <v>23</v>
      </c>
      <c r="D8" s="361" t="s">
        <v>24</v>
      </c>
      <c r="E8" s="361" t="s">
        <v>25</v>
      </c>
      <c r="F8" s="361" t="s">
        <v>26</v>
      </c>
      <c r="G8" s="361" t="s">
        <v>27</v>
      </c>
      <c r="H8" s="361" t="s">
        <v>28</v>
      </c>
      <c r="I8" s="361" t="s">
        <v>29</v>
      </c>
    </row>
    <row r="9">
      <c r="A9" s="319" t="s">
        <v>919</v>
      </c>
      <c r="B9" s="314" t="s">
        <v>780</v>
      </c>
      <c r="C9" s="418" t="s">
        <v>871</v>
      </c>
      <c r="D9" s="347" t="s">
        <v>259</v>
      </c>
      <c r="E9" s="400" t="s">
        <v>872</v>
      </c>
      <c r="F9" s="400" t="s">
        <v>872</v>
      </c>
      <c r="G9" s="419">
        <v>462000.0</v>
      </c>
      <c r="H9" s="419">
        <f t="shared" ref="H9:H17" si="1">G9</f>
        <v>462000</v>
      </c>
      <c r="I9" s="323" t="s">
        <v>856</v>
      </c>
    </row>
    <row r="10">
      <c r="A10" s="319" t="s">
        <v>920</v>
      </c>
      <c r="B10" s="376"/>
      <c r="C10" s="400" t="s">
        <v>874</v>
      </c>
      <c r="D10" s="347" t="s">
        <v>259</v>
      </c>
      <c r="E10" s="400" t="s">
        <v>875</v>
      </c>
      <c r="F10" s="400" t="s">
        <v>875</v>
      </c>
      <c r="G10" s="419">
        <v>171343.0</v>
      </c>
      <c r="H10" s="419">
        <f t="shared" si="1"/>
        <v>171343</v>
      </c>
      <c r="I10" s="323" t="s">
        <v>856</v>
      </c>
    </row>
    <row r="11">
      <c r="A11" s="319" t="s">
        <v>921</v>
      </c>
      <c r="B11" s="376"/>
      <c r="C11" s="400" t="s">
        <v>877</v>
      </c>
      <c r="D11" s="347" t="s">
        <v>259</v>
      </c>
      <c r="E11" s="400" t="s">
        <v>878</v>
      </c>
      <c r="F11" s="400" t="s">
        <v>878</v>
      </c>
      <c r="G11" s="419">
        <v>150000.0</v>
      </c>
      <c r="H11" s="419">
        <f t="shared" si="1"/>
        <v>150000</v>
      </c>
      <c r="I11" s="323" t="s">
        <v>856</v>
      </c>
    </row>
    <row r="12">
      <c r="A12" s="319" t="s">
        <v>922</v>
      </c>
      <c r="B12" s="376"/>
      <c r="C12" s="420" t="s">
        <v>880</v>
      </c>
      <c r="D12" s="347" t="s">
        <v>259</v>
      </c>
      <c r="E12" s="400" t="s">
        <v>881</v>
      </c>
      <c r="F12" s="400" t="s">
        <v>881</v>
      </c>
      <c r="G12" s="421">
        <v>300000.0</v>
      </c>
      <c r="H12" s="419">
        <f t="shared" si="1"/>
        <v>300000</v>
      </c>
      <c r="I12" s="323" t="s">
        <v>856</v>
      </c>
    </row>
    <row r="13">
      <c r="A13" s="319" t="s">
        <v>923</v>
      </c>
      <c r="B13" s="376"/>
      <c r="C13" s="400" t="s">
        <v>883</v>
      </c>
      <c r="D13" s="347" t="s">
        <v>259</v>
      </c>
      <c r="E13" s="400" t="s">
        <v>884</v>
      </c>
      <c r="F13" s="400" t="s">
        <v>884</v>
      </c>
      <c r="G13" s="419">
        <v>1100000.0</v>
      </c>
      <c r="H13" s="419">
        <f t="shared" si="1"/>
        <v>1100000</v>
      </c>
      <c r="I13" s="323" t="s">
        <v>856</v>
      </c>
    </row>
    <row r="14">
      <c r="A14" s="319" t="s">
        <v>924</v>
      </c>
      <c r="B14" s="376"/>
      <c r="C14" s="370" t="s">
        <v>886</v>
      </c>
      <c r="D14" s="347" t="s">
        <v>259</v>
      </c>
      <c r="E14" s="400" t="s">
        <v>887</v>
      </c>
      <c r="F14" s="400" t="s">
        <v>887</v>
      </c>
      <c r="G14" s="422">
        <v>500000.0</v>
      </c>
      <c r="H14" s="419">
        <f t="shared" si="1"/>
        <v>500000</v>
      </c>
      <c r="I14" s="323" t="s">
        <v>856</v>
      </c>
    </row>
    <row r="15">
      <c r="A15" s="319" t="s">
        <v>925</v>
      </c>
      <c r="B15" s="376"/>
      <c r="C15" s="346" t="s">
        <v>889</v>
      </c>
      <c r="D15" s="347" t="s">
        <v>259</v>
      </c>
      <c r="E15" s="346" t="s">
        <v>890</v>
      </c>
      <c r="F15" s="346" t="s">
        <v>890</v>
      </c>
      <c r="G15" s="422">
        <v>1000000.0</v>
      </c>
      <c r="H15" s="419">
        <f t="shared" si="1"/>
        <v>1000000</v>
      </c>
      <c r="I15" s="323" t="s">
        <v>856</v>
      </c>
    </row>
    <row r="16">
      <c r="A16" s="319" t="s">
        <v>926</v>
      </c>
      <c r="B16" s="376"/>
      <c r="C16" s="346" t="s">
        <v>892</v>
      </c>
      <c r="D16" s="347" t="s">
        <v>259</v>
      </c>
      <c r="E16" s="346" t="s">
        <v>893</v>
      </c>
      <c r="F16" s="346" t="s">
        <v>893</v>
      </c>
      <c r="G16" s="422">
        <v>388000.0</v>
      </c>
      <c r="H16" s="419">
        <f t="shared" si="1"/>
        <v>388000</v>
      </c>
      <c r="I16" s="323" t="s">
        <v>856</v>
      </c>
    </row>
    <row r="17">
      <c r="A17" s="411" t="s">
        <v>894</v>
      </c>
      <c r="B17" s="16"/>
      <c r="C17" s="16"/>
      <c r="D17" s="16"/>
      <c r="E17" s="16"/>
      <c r="F17" s="14"/>
      <c r="G17" s="412">
        <f>G9+G10+G11+G12+G14+G13+G15+G16</f>
        <v>4071343</v>
      </c>
      <c r="H17" s="412">
        <f t="shared" si="1"/>
        <v>4071343</v>
      </c>
      <c r="I17" s="337"/>
    </row>
    <row r="21" ht="15.75" customHeight="1"/>
    <row r="22" ht="15.75" customHeight="1"/>
    <row r="23" ht="15.75" customHeight="1"/>
    <row r="24" ht="15.75" customHeight="1">
      <c r="A24" s="358" t="s">
        <v>4</v>
      </c>
      <c r="B24" s="406" t="s">
        <v>772</v>
      </c>
      <c r="C24" s="406" t="s">
        <v>773</v>
      </c>
      <c r="D24" s="358" t="s">
        <v>774</v>
      </c>
      <c r="E24" s="407" t="s">
        <v>775</v>
      </c>
      <c r="F24" s="14"/>
      <c r="G24" s="407" t="s">
        <v>776</v>
      </c>
      <c r="H24" s="14"/>
      <c r="I24" s="358" t="s">
        <v>777</v>
      </c>
    </row>
    <row r="25" ht="15.75" customHeight="1">
      <c r="A25" s="20"/>
      <c r="B25" s="20"/>
      <c r="C25" s="20"/>
      <c r="D25" s="20"/>
      <c r="E25" s="408" t="s">
        <v>778</v>
      </c>
      <c r="F25" s="408" t="s">
        <v>779</v>
      </c>
      <c r="G25" s="408" t="s">
        <v>778</v>
      </c>
      <c r="H25" s="408" t="s">
        <v>779</v>
      </c>
      <c r="I25" s="20"/>
    </row>
    <row r="26" ht="15.75" customHeight="1">
      <c r="A26" s="361" t="s">
        <v>21</v>
      </c>
      <c r="B26" s="361" t="s">
        <v>22</v>
      </c>
      <c r="C26" s="361" t="s">
        <v>23</v>
      </c>
      <c r="D26" s="361" t="s">
        <v>24</v>
      </c>
      <c r="E26" s="361" t="s">
        <v>25</v>
      </c>
      <c r="F26" s="361" t="s">
        <v>26</v>
      </c>
      <c r="G26" s="361" t="s">
        <v>27</v>
      </c>
      <c r="H26" s="361" t="s">
        <v>28</v>
      </c>
      <c r="I26" s="361" t="s">
        <v>29</v>
      </c>
    </row>
    <row r="27" ht="15.75" customHeight="1">
      <c r="A27" s="319" t="s">
        <v>927</v>
      </c>
      <c r="B27" s="423" t="s">
        <v>780</v>
      </c>
      <c r="C27" s="424" t="s">
        <v>896</v>
      </c>
      <c r="D27" s="425" t="s">
        <v>897</v>
      </c>
      <c r="E27" s="271" t="s">
        <v>898</v>
      </c>
      <c r="F27" s="271" t="s">
        <v>898</v>
      </c>
      <c r="G27" s="426">
        <v>30000.0</v>
      </c>
      <c r="H27" s="426">
        <f t="shared" ref="H27:H37" si="2">G27</f>
        <v>30000</v>
      </c>
      <c r="I27" s="323" t="s">
        <v>856</v>
      </c>
    </row>
    <row r="28" ht="15.75" customHeight="1">
      <c r="A28" s="319" t="s">
        <v>928</v>
      </c>
      <c r="B28" s="427"/>
      <c r="C28" s="271" t="s">
        <v>900</v>
      </c>
      <c r="D28" s="425" t="s">
        <v>897</v>
      </c>
      <c r="E28" s="271" t="s">
        <v>901</v>
      </c>
      <c r="F28" s="271" t="s">
        <v>901</v>
      </c>
      <c r="G28" s="426">
        <v>30000.0</v>
      </c>
      <c r="H28" s="426">
        <f t="shared" si="2"/>
        <v>30000</v>
      </c>
      <c r="I28" s="323" t="s">
        <v>856</v>
      </c>
    </row>
    <row r="29" ht="15.75" customHeight="1">
      <c r="A29" s="319" t="s">
        <v>929</v>
      </c>
      <c r="B29" s="427"/>
      <c r="C29" s="271" t="s">
        <v>903</v>
      </c>
      <c r="D29" s="425" t="s">
        <v>897</v>
      </c>
      <c r="E29" s="271" t="s">
        <v>904</v>
      </c>
      <c r="F29" s="271" t="s">
        <v>904</v>
      </c>
      <c r="G29" s="428">
        <v>571344.0</v>
      </c>
      <c r="H29" s="426">
        <f t="shared" si="2"/>
        <v>571344</v>
      </c>
      <c r="I29" s="323" t="s">
        <v>856</v>
      </c>
    </row>
    <row r="30" ht="15.75" customHeight="1">
      <c r="A30" s="319" t="s">
        <v>930</v>
      </c>
      <c r="B30" s="427"/>
      <c r="C30" s="386" t="s">
        <v>906</v>
      </c>
      <c r="D30" s="425" t="s">
        <v>897</v>
      </c>
      <c r="E30" s="271" t="s">
        <v>907</v>
      </c>
      <c r="F30" s="271" t="s">
        <v>907</v>
      </c>
      <c r="G30" s="429">
        <v>120000.0</v>
      </c>
      <c r="H30" s="426">
        <f t="shared" si="2"/>
        <v>120000</v>
      </c>
      <c r="I30" s="323" t="s">
        <v>856</v>
      </c>
    </row>
    <row r="31" ht="15.75" customHeight="1">
      <c r="A31" s="319" t="s">
        <v>931</v>
      </c>
      <c r="B31" s="427"/>
      <c r="C31" s="386" t="s">
        <v>909</v>
      </c>
      <c r="D31" s="425" t="s">
        <v>897</v>
      </c>
      <c r="E31" s="271" t="s">
        <v>910</v>
      </c>
      <c r="F31" s="271" t="s">
        <v>910</v>
      </c>
      <c r="G31" s="430">
        <v>1500000.0</v>
      </c>
      <c r="H31" s="426">
        <f t="shared" si="2"/>
        <v>1500000</v>
      </c>
      <c r="I31" s="323" t="s">
        <v>856</v>
      </c>
    </row>
    <row r="32" ht="15.75" customHeight="1">
      <c r="A32" s="319" t="s">
        <v>932</v>
      </c>
      <c r="B32" s="427"/>
      <c r="C32" s="271" t="s">
        <v>912</v>
      </c>
      <c r="D32" s="425" t="s">
        <v>897</v>
      </c>
      <c r="E32" s="271" t="s">
        <v>913</v>
      </c>
      <c r="F32" s="271" t="s">
        <v>913</v>
      </c>
      <c r="G32" s="431">
        <v>1370000.0</v>
      </c>
      <c r="H32" s="426">
        <f t="shared" si="2"/>
        <v>1370000</v>
      </c>
      <c r="I32" s="323" t="s">
        <v>856</v>
      </c>
    </row>
    <row r="33" ht="15.75" customHeight="1">
      <c r="A33" s="319" t="s">
        <v>933</v>
      </c>
      <c r="B33" s="427"/>
      <c r="C33" s="271" t="s">
        <v>915</v>
      </c>
      <c r="D33" s="425" t="s">
        <v>897</v>
      </c>
      <c r="E33" s="271" t="s">
        <v>916</v>
      </c>
      <c r="F33" s="271" t="s">
        <v>916</v>
      </c>
      <c r="G33" s="431">
        <v>100000.0</v>
      </c>
      <c r="H33" s="426">
        <f t="shared" si="2"/>
        <v>100000</v>
      </c>
      <c r="I33" s="323" t="s">
        <v>856</v>
      </c>
    </row>
    <row r="34" ht="15.75" customHeight="1">
      <c r="A34" s="319"/>
      <c r="B34" s="427"/>
      <c r="C34" s="271" t="s">
        <v>917</v>
      </c>
      <c r="D34" s="425" t="s">
        <v>897</v>
      </c>
      <c r="E34" s="271"/>
      <c r="F34" s="271"/>
      <c r="G34" s="431">
        <v>150000.0</v>
      </c>
      <c r="H34" s="426">
        <f t="shared" si="2"/>
        <v>150000</v>
      </c>
      <c r="I34" s="323" t="s">
        <v>856</v>
      </c>
    </row>
    <row r="35" ht="15.75" customHeight="1">
      <c r="A35" s="319"/>
      <c r="B35" s="427"/>
      <c r="C35" s="271" t="s">
        <v>918</v>
      </c>
      <c r="D35" s="425" t="s">
        <v>897</v>
      </c>
      <c r="E35" s="271"/>
      <c r="F35" s="271"/>
      <c r="G35" s="431">
        <v>200000.0</v>
      </c>
      <c r="H35" s="426">
        <f t="shared" si="2"/>
        <v>200000</v>
      </c>
      <c r="I35" s="323" t="s">
        <v>856</v>
      </c>
    </row>
    <row r="36" ht="15.75" customHeight="1">
      <c r="A36" s="411" t="s">
        <v>894</v>
      </c>
      <c r="B36" s="16"/>
      <c r="C36" s="16"/>
      <c r="D36" s="16"/>
      <c r="E36" s="16"/>
      <c r="F36" s="14"/>
      <c r="G36" s="412">
        <f>G27+G28+G29+G30+G31+G33+G32+G34+G35</f>
        <v>4071344</v>
      </c>
      <c r="H36" s="412">
        <f t="shared" si="2"/>
        <v>4071344</v>
      </c>
      <c r="I36" s="337"/>
    </row>
    <row r="37" ht="15.75" customHeight="1">
      <c r="A37" s="432" t="s">
        <v>411</v>
      </c>
      <c r="B37" s="16"/>
      <c r="C37" s="16"/>
      <c r="D37" s="16"/>
      <c r="E37" s="16"/>
      <c r="F37" s="14"/>
      <c r="G37" s="433">
        <f>G17+G36</f>
        <v>8142687</v>
      </c>
      <c r="H37" s="433">
        <f t="shared" si="2"/>
        <v>8142687</v>
      </c>
      <c r="I37" s="434"/>
    </row>
    <row r="38" ht="15.75" customHeight="1"/>
    <row r="39" ht="15.75" customHeight="1">
      <c r="A39" s="414" t="s">
        <v>412</v>
      </c>
      <c r="G39" s="414" t="s">
        <v>695</v>
      </c>
    </row>
    <row r="40" ht="15.75" customHeight="1"/>
    <row r="41" ht="15.75" customHeight="1"/>
    <row r="42" ht="15.75" customHeight="1">
      <c r="A42" s="415" t="s">
        <v>415</v>
      </c>
      <c r="B42" s="415"/>
      <c r="C42" s="415"/>
      <c r="D42" s="415" t="s">
        <v>416</v>
      </c>
      <c r="E42" s="415"/>
      <c r="F42" s="415"/>
      <c r="G42" s="415" t="s">
        <v>417</v>
      </c>
    </row>
    <row r="43" ht="15.75" customHeight="1">
      <c r="A43" s="414" t="s">
        <v>175</v>
      </c>
      <c r="D43" s="414" t="s">
        <v>419</v>
      </c>
      <c r="G43" s="414" t="s">
        <v>420</v>
      </c>
    </row>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0">
    <mergeCell ref="E6:F6"/>
    <mergeCell ref="G6:H6"/>
    <mergeCell ref="A2:I2"/>
    <mergeCell ref="A3:I3"/>
    <mergeCell ref="A4:I4"/>
    <mergeCell ref="A6:A7"/>
    <mergeCell ref="B6:B7"/>
    <mergeCell ref="C6:C7"/>
    <mergeCell ref="I6:I7"/>
    <mergeCell ref="G24:H24"/>
    <mergeCell ref="I24:I25"/>
    <mergeCell ref="A36:F36"/>
    <mergeCell ref="A37:F37"/>
    <mergeCell ref="D6:D7"/>
    <mergeCell ref="A17:F17"/>
    <mergeCell ref="A24:A25"/>
    <mergeCell ref="B24:B25"/>
    <mergeCell ref="C24:C25"/>
    <mergeCell ref="D24:D25"/>
    <mergeCell ref="E24:F24"/>
  </mergeCells>
  <printOptions/>
  <pageMargins bottom="0.75" footer="0.0" header="0.0" left="0.7" right="0.2" top="0.5"/>
  <pageSetup paperSize="5" orientation="landscape"/>
  <drawing r:id="rId1"/>
</worksheet>
</file>

<file path=xl/worksheets/sheet2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99594"/>
    <pageSetUpPr/>
  </sheetPr>
  <sheetViews>
    <sheetView workbookViewId="0"/>
  </sheetViews>
  <sheetFormatPr customHeight="1" defaultColWidth="14.43" defaultRowHeight="15.0"/>
  <cols>
    <col customWidth="1" min="1" max="1" width="12.14"/>
    <col customWidth="1" min="2" max="2" width="11.29"/>
    <col customWidth="1" min="3" max="3" width="18.14"/>
    <col customWidth="1" min="4" max="4" width="22.57"/>
    <col customWidth="1" min="5" max="5" width="19.29"/>
    <col customWidth="1" min="6" max="6" width="20.14"/>
    <col customWidth="1" min="7" max="7" width="15.71"/>
    <col customWidth="1" min="8" max="8" width="15.14"/>
    <col customWidth="1" min="9" max="9" width="14.43"/>
    <col customWidth="1" min="10" max="26" width="8.71"/>
  </cols>
  <sheetData>
    <row r="1">
      <c r="I1" s="403" t="s">
        <v>934</v>
      </c>
    </row>
    <row r="2">
      <c r="A2" s="404" t="s">
        <v>852</v>
      </c>
    </row>
    <row r="3">
      <c r="A3" s="405" t="s">
        <v>935</v>
      </c>
    </row>
    <row r="4">
      <c r="A4" s="404" t="s">
        <v>771</v>
      </c>
    </row>
    <row r="5">
      <c r="C5" s="435"/>
    </row>
    <row r="6">
      <c r="A6" s="358" t="s">
        <v>4</v>
      </c>
      <c r="B6" s="406" t="s">
        <v>772</v>
      </c>
      <c r="C6" s="436" t="s">
        <v>773</v>
      </c>
      <c r="D6" s="358" t="s">
        <v>774</v>
      </c>
      <c r="E6" s="407" t="s">
        <v>775</v>
      </c>
      <c r="F6" s="14"/>
      <c r="G6" s="407" t="s">
        <v>776</v>
      </c>
      <c r="H6" s="14"/>
      <c r="I6" s="358" t="s">
        <v>777</v>
      </c>
    </row>
    <row r="7">
      <c r="A7" s="20"/>
      <c r="B7" s="20"/>
      <c r="C7" s="20"/>
      <c r="D7" s="20"/>
      <c r="E7" s="408" t="s">
        <v>778</v>
      </c>
      <c r="F7" s="408" t="s">
        <v>779</v>
      </c>
      <c r="G7" s="408" t="s">
        <v>778</v>
      </c>
      <c r="H7" s="408" t="s">
        <v>779</v>
      </c>
      <c r="I7" s="20"/>
    </row>
    <row r="8">
      <c r="A8" s="361" t="s">
        <v>21</v>
      </c>
      <c r="B8" s="361" t="s">
        <v>22</v>
      </c>
      <c r="C8" s="361" t="s">
        <v>23</v>
      </c>
      <c r="D8" s="361" t="s">
        <v>24</v>
      </c>
      <c r="E8" s="361" t="s">
        <v>25</v>
      </c>
      <c r="F8" s="361" t="s">
        <v>26</v>
      </c>
      <c r="G8" s="361" t="s">
        <v>27</v>
      </c>
      <c r="H8" s="361" t="s">
        <v>28</v>
      </c>
      <c r="I8" s="361" t="s">
        <v>29</v>
      </c>
    </row>
    <row r="9">
      <c r="A9" s="323" t="s">
        <v>270</v>
      </c>
      <c r="B9" s="323"/>
      <c r="C9" s="362" t="s">
        <v>936</v>
      </c>
      <c r="D9" s="323" t="s">
        <v>937</v>
      </c>
      <c r="E9" s="368" t="s">
        <v>938</v>
      </c>
      <c r="F9" s="368" t="s">
        <v>938</v>
      </c>
      <c r="G9" s="320">
        <v>1.557681273E7</v>
      </c>
      <c r="H9" s="321">
        <f t="shared" ref="H9:H12" si="1">G9</f>
        <v>15576812.73</v>
      </c>
      <c r="I9" s="323" t="s">
        <v>856</v>
      </c>
    </row>
    <row r="10">
      <c r="A10" s="323" t="s">
        <v>274</v>
      </c>
      <c r="B10" s="347" t="s">
        <v>780</v>
      </c>
      <c r="C10" s="377" t="s">
        <v>275</v>
      </c>
      <c r="D10" s="323" t="s">
        <v>939</v>
      </c>
      <c r="E10" s="368" t="s">
        <v>277</v>
      </c>
      <c r="F10" s="368" t="s">
        <v>277</v>
      </c>
      <c r="G10" s="321">
        <v>100000.0</v>
      </c>
      <c r="H10" s="321">
        <f t="shared" si="1"/>
        <v>100000</v>
      </c>
      <c r="I10" s="323" t="s">
        <v>856</v>
      </c>
    </row>
    <row r="11">
      <c r="A11" s="323" t="s">
        <v>280</v>
      </c>
      <c r="B11" s="347"/>
      <c r="C11" s="368" t="s">
        <v>940</v>
      </c>
      <c r="D11" s="323" t="s">
        <v>123</v>
      </c>
      <c r="E11" s="368" t="s">
        <v>941</v>
      </c>
      <c r="F11" s="368" t="s">
        <v>941</v>
      </c>
      <c r="G11" s="410">
        <v>120000.0</v>
      </c>
      <c r="H11" s="321">
        <f t="shared" si="1"/>
        <v>120000</v>
      </c>
      <c r="I11" s="323" t="s">
        <v>856</v>
      </c>
    </row>
    <row r="12">
      <c r="A12" s="437" t="s">
        <v>284</v>
      </c>
      <c r="B12" s="63"/>
      <c r="C12" s="438" t="s">
        <v>285</v>
      </c>
      <c r="D12" s="439" t="s">
        <v>286</v>
      </c>
      <c r="E12" s="322" t="s">
        <v>287</v>
      </c>
      <c r="F12" s="324" t="s">
        <v>287</v>
      </c>
      <c r="G12" s="321">
        <v>100000.0</v>
      </c>
      <c r="H12" s="321">
        <f t="shared" si="1"/>
        <v>100000</v>
      </c>
      <c r="I12" s="323" t="s">
        <v>856</v>
      </c>
      <c r="K12" s="321" t="str">
        <f>J12</f>
        <v/>
      </c>
    </row>
    <row r="13">
      <c r="A13" s="440"/>
      <c r="B13" s="295"/>
      <c r="C13" s="441"/>
      <c r="D13" s="440"/>
      <c r="E13" s="441"/>
      <c r="F13" s="441"/>
      <c r="G13" s="442"/>
      <c r="H13" s="443"/>
      <c r="I13" s="440"/>
    </row>
    <row r="14">
      <c r="A14" s="440"/>
      <c r="B14" s="295"/>
      <c r="C14" s="441"/>
      <c r="D14" s="440"/>
      <c r="E14" s="441"/>
      <c r="F14" s="441"/>
      <c r="G14" s="442"/>
      <c r="H14" s="443"/>
      <c r="I14" s="440"/>
    </row>
    <row r="15">
      <c r="A15" s="358" t="s">
        <v>4</v>
      </c>
      <c r="B15" s="406" t="s">
        <v>772</v>
      </c>
      <c r="C15" s="406" t="s">
        <v>773</v>
      </c>
      <c r="D15" s="358" t="s">
        <v>774</v>
      </c>
      <c r="E15" s="407" t="s">
        <v>775</v>
      </c>
      <c r="F15" s="14"/>
      <c r="G15" s="407" t="s">
        <v>776</v>
      </c>
      <c r="H15" s="14"/>
      <c r="I15" s="358" t="s">
        <v>777</v>
      </c>
    </row>
    <row r="16">
      <c r="A16" s="20"/>
      <c r="B16" s="20"/>
      <c r="C16" s="20"/>
      <c r="D16" s="20"/>
      <c r="E16" s="408" t="s">
        <v>778</v>
      </c>
      <c r="F16" s="408" t="s">
        <v>779</v>
      </c>
      <c r="G16" s="408" t="s">
        <v>778</v>
      </c>
      <c r="H16" s="408" t="s">
        <v>779</v>
      </c>
      <c r="I16" s="20"/>
    </row>
    <row r="17">
      <c r="A17" s="361" t="s">
        <v>21</v>
      </c>
      <c r="B17" s="361" t="s">
        <v>22</v>
      </c>
      <c r="C17" s="361" t="s">
        <v>23</v>
      </c>
      <c r="D17" s="361" t="s">
        <v>24</v>
      </c>
      <c r="E17" s="361" t="s">
        <v>25</v>
      </c>
      <c r="F17" s="361" t="s">
        <v>26</v>
      </c>
      <c r="G17" s="361" t="s">
        <v>27</v>
      </c>
      <c r="H17" s="361" t="s">
        <v>28</v>
      </c>
      <c r="I17" s="361" t="s">
        <v>29</v>
      </c>
    </row>
    <row r="18">
      <c r="A18" s="323" t="s">
        <v>289</v>
      </c>
      <c r="B18" s="347"/>
      <c r="C18" s="377" t="s">
        <v>942</v>
      </c>
      <c r="D18" s="323" t="s">
        <v>943</v>
      </c>
      <c r="E18" s="368" t="s">
        <v>944</v>
      </c>
      <c r="F18" s="368" t="s">
        <v>944</v>
      </c>
      <c r="G18" s="410">
        <v>3000000.0</v>
      </c>
      <c r="H18" s="321">
        <f t="shared" ref="H18:H25" si="2">G18</f>
        <v>3000000</v>
      </c>
      <c r="I18" s="323" t="s">
        <v>856</v>
      </c>
    </row>
    <row r="19">
      <c r="A19" s="323" t="s">
        <v>293</v>
      </c>
      <c r="B19" s="347"/>
      <c r="C19" s="368" t="s">
        <v>945</v>
      </c>
      <c r="D19" s="323" t="s">
        <v>943</v>
      </c>
      <c r="E19" s="368" t="s">
        <v>945</v>
      </c>
      <c r="F19" s="368" t="s">
        <v>945</v>
      </c>
      <c r="G19" s="410">
        <v>4500000.0</v>
      </c>
      <c r="H19" s="321">
        <f t="shared" si="2"/>
        <v>4500000</v>
      </c>
      <c r="I19" s="323" t="s">
        <v>856</v>
      </c>
    </row>
    <row r="20">
      <c r="A20" s="323" t="s">
        <v>296</v>
      </c>
      <c r="B20" s="347"/>
      <c r="C20" s="368" t="s">
        <v>297</v>
      </c>
      <c r="D20" s="323" t="s">
        <v>943</v>
      </c>
      <c r="E20" s="368" t="s">
        <v>297</v>
      </c>
      <c r="F20" s="368" t="s">
        <v>297</v>
      </c>
      <c r="G20" s="410">
        <v>4500000.0</v>
      </c>
      <c r="H20" s="321">
        <f t="shared" si="2"/>
        <v>4500000</v>
      </c>
      <c r="I20" s="323" t="s">
        <v>856</v>
      </c>
    </row>
    <row r="21" ht="15.75" customHeight="1">
      <c r="A21" s="323" t="s">
        <v>301</v>
      </c>
      <c r="B21" s="347"/>
      <c r="C21" s="368" t="s">
        <v>946</v>
      </c>
      <c r="D21" s="323" t="s">
        <v>943</v>
      </c>
      <c r="E21" s="368" t="s">
        <v>947</v>
      </c>
      <c r="F21" s="368" t="s">
        <v>947</v>
      </c>
      <c r="G21" s="410">
        <v>5000000.0</v>
      </c>
      <c r="H21" s="321">
        <f t="shared" si="2"/>
        <v>5000000</v>
      </c>
      <c r="I21" s="323" t="s">
        <v>856</v>
      </c>
    </row>
    <row r="22" ht="15.75" customHeight="1">
      <c r="A22" s="323" t="s">
        <v>306</v>
      </c>
      <c r="B22" s="350"/>
      <c r="C22" s="368" t="s">
        <v>307</v>
      </c>
      <c r="D22" s="323" t="s">
        <v>943</v>
      </c>
      <c r="E22" s="368" t="s">
        <v>948</v>
      </c>
      <c r="F22" s="368" t="s">
        <v>948</v>
      </c>
      <c r="G22" s="410">
        <v>2700000.0</v>
      </c>
      <c r="H22" s="321">
        <f t="shared" si="2"/>
        <v>2700000</v>
      </c>
      <c r="I22" s="323" t="s">
        <v>856</v>
      </c>
    </row>
    <row r="23" ht="15.75" customHeight="1">
      <c r="A23" s="323" t="s">
        <v>309</v>
      </c>
      <c r="B23" s="350"/>
      <c r="C23" s="368" t="s">
        <v>310</v>
      </c>
      <c r="D23" s="323" t="s">
        <v>949</v>
      </c>
      <c r="E23" s="368" t="s">
        <v>950</v>
      </c>
      <c r="F23" s="368" t="s">
        <v>950</v>
      </c>
      <c r="G23" s="410">
        <v>4201982.0</v>
      </c>
      <c r="H23" s="321">
        <f t="shared" si="2"/>
        <v>4201982</v>
      </c>
      <c r="I23" s="323" t="s">
        <v>856</v>
      </c>
    </row>
    <row r="24" ht="15.75" customHeight="1">
      <c r="A24" s="323" t="s">
        <v>313</v>
      </c>
      <c r="B24" s="347" t="s">
        <v>780</v>
      </c>
      <c r="C24" s="368" t="s">
        <v>314</v>
      </c>
      <c r="D24" s="323" t="s">
        <v>272</v>
      </c>
      <c r="E24" s="368" t="s">
        <v>951</v>
      </c>
      <c r="F24" s="368" t="s">
        <v>951</v>
      </c>
      <c r="G24" s="410">
        <v>500000.0</v>
      </c>
      <c r="H24" s="321">
        <f t="shared" si="2"/>
        <v>500000</v>
      </c>
      <c r="I24" s="323" t="s">
        <v>856</v>
      </c>
    </row>
    <row r="25" ht="15.75" customHeight="1">
      <c r="A25" s="323" t="s">
        <v>318</v>
      </c>
      <c r="B25" s="347" t="s">
        <v>780</v>
      </c>
      <c r="C25" s="368" t="s">
        <v>952</v>
      </c>
      <c r="D25" s="323" t="s">
        <v>272</v>
      </c>
      <c r="E25" s="368" t="s">
        <v>953</v>
      </c>
      <c r="F25" s="368" t="s">
        <v>953</v>
      </c>
      <c r="G25" s="410">
        <v>1500000.0</v>
      </c>
      <c r="H25" s="321">
        <f t="shared" si="2"/>
        <v>1500000</v>
      </c>
      <c r="I25" s="323" t="s">
        <v>856</v>
      </c>
    </row>
    <row r="26" ht="15.75" customHeight="1">
      <c r="A26" s="440"/>
      <c r="B26" s="295"/>
      <c r="C26" s="441"/>
      <c r="D26" s="440"/>
      <c r="E26" s="441"/>
      <c r="F26" s="441"/>
      <c r="G26" s="442"/>
      <c r="H26" s="443"/>
      <c r="I26" s="440"/>
    </row>
    <row r="27" ht="15.75" customHeight="1">
      <c r="A27" s="440"/>
      <c r="B27" s="295"/>
      <c r="C27" s="441"/>
      <c r="D27" s="440"/>
      <c r="E27" s="441"/>
      <c r="F27" s="441"/>
      <c r="G27" s="442"/>
      <c r="H27" s="443"/>
      <c r="I27" s="440"/>
    </row>
    <row r="28" ht="15.75" customHeight="1">
      <c r="A28" s="358" t="s">
        <v>4</v>
      </c>
      <c r="B28" s="406" t="s">
        <v>772</v>
      </c>
      <c r="C28" s="406" t="s">
        <v>773</v>
      </c>
      <c r="D28" s="358" t="s">
        <v>774</v>
      </c>
      <c r="E28" s="407" t="s">
        <v>775</v>
      </c>
      <c r="F28" s="14"/>
      <c r="G28" s="407" t="s">
        <v>776</v>
      </c>
      <c r="H28" s="14"/>
      <c r="I28" s="358" t="s">
        <v>777</v>
      </c>
    </row>
    <row r="29" ht="15.75" customHeight="1">
      <c r="A29" s="20"/>
      <c r="B29" s="20"/>
      <c r="C29" s="20"/>
      <c r="D29" s="20"/>
      <c r="E29" s="408" t="s">
        <v>778</v>
      </c>
      <c r="F29" s="408" t="s">
        <v>779</v>
      </c>
      <c r="G29" s="408" t="s">
        <v>778</v>
      </c>
      <c r="H29" s="408" t="s">
        <v>779</v>
      </c>
      <c r="I29" s="20"/>
    </row>
    <row r="30" ht="15.75" customHeight="1">
      <c r="A30" s="361" t="s">
        <v>21</v>
      </c>
      <c r="B30" s="361" t="s">
        <v>22</v>
      </c>
      <c r="C30" s="361" t="s">
        <v>23</v>
      </c>
      <c r="D30" s="361" t="s">
        <v>24</v>
      </c>
      <c r="E30" s="361" t="s">
        <v>25</v>
      </c>
      <c r="F30" s="361" t="s">
        <v>26</v>
      </c>
      <c r="G30" s="361" t="s">
        <v>27</v>
      </c>
      <c r="H30" s="361" t="s">
        <v>28</v>
      </c>
      <c r="I30" s="361" t="s">
        <v>29</v>
      </c>
    </row>
    <row r="31" ht="79.5" customHeight="1">
      <c r="A31" s="444" t="s">
        <v>325</v>
      </c>
      <c r="B31" s="445"/>
      <c r="C31" s="368" t="s">
        <v>954</v>
      </c>
      <c r="D31" s="323" t="s">
        <v>123</v>
      </c>
      <c r="E31" s="324" t="s">
        <v>955</v>
      </c>
      <c r="F31" s="324" t="s">
        <v>955</v>
      </c>
      <c r="G31" s="320">
        <v>500000.0</v>
      </c>
      <c r="H31" s="321">
        <f t="shared" ref="H31:H34" si="3">G31</f>
        <v>500000</v>
      </c>
      <c r="I31" s="323" t="s">
        <v>856</v>
      </c>
    </row>
    <row r="32" ht="15.75" customHeight="1">
      <c r="A32" s="444" t="s">
        <v>329</v>
      </c>
      <c r="B32" s="445"/>
      <c r="C32" s="368" t="s">
        <v>956</v>
      </c>
      <c r="D32" s="323" t="s">
        <v>123</v>
      </c>
      <c r="E32" s="324" t="s">
        <v>957</v>
      </c>
      <c r="F32" s="324" t="s">
        <v>957</v>
      </c>
      <c r="G32" s="320">
        <v>500000.0</v>
      </c>
      <c r="H32" s="321">
        <f t="shared" si="3"/>
        <v>500000</v>
      </c>
      <c r="I32" s="323" t="s">
        <v>856</v>
      </c>
    </row>
    <row r="33" ht="15.75" customHeight="1">
      <c r="A33" s="323" t="s">
        <v>336</v>
      </c>
      <c r="B33" s="323"/>
      <c r="C33" s="362" t="s">
        <v>958</v>
      </c>
      <c r="D33" s="323" t="s">
        <v>937</v>
      </c>
      <c r="E33" s="362" t="s">
        <v>959</v>
      </c>
      <c r="F33" s="324" t="s">
        <v>959</v>
      </c>
      <c r="G33" s="320">
        <v>4000000.0</v>
      </c>
      <c r="H33" s="321">
        <f t="shared" si="3"/>
        <v>4000000</v>
      </c>
      <c r="I33" s="323" t="s">
        <v>856</v>
      </c>
    </row>
    <row r="34" ht="168.75" customHeight="1">
      <c r="A34" s="323" t="s">
        <v>339</v>
      </c>
      <c r="B34" s="347"/>
      <c r="C34" s="362" t="s">
        <v>340</v>
      </c>
      <c r="D34" s="323" t="s">
        <v>937</v>
      </c>
      <c r="E34" s="324" t="s">
        <v>960</v>
      </c>
      <c r="F34" s="324" t="s">
        <v>960</v>
      </c>
      <c r="G34" s="320">
        <v>4000000.0</v>
      </c>
      <c r="H34" s="321">
        <f t="shared" si="3"/>
        <v>4000000</v>
      </c>
      <c r="I34" s="323" t="s">
        <v>856</v>
      </c>
    </row>
    <row r="35" ht="15.75" customHeight="1">
      <c r="A35" s="273"/>
      <c r="B35" s="295"/>
      <c r="C35" s="441"/>
      <c r="D35" s="440"/>
      <c r="E35" s="401"/>
      <c r="F35" s="401"/>
      <c r="G35" s="446"/>
      <c r="H35" s="447"/>
      <c r="I35" s="440"/>
    </row>
    <row r="36" ht="15.75" customHeight="1">
      <c r="A36" s="273"/>
      <c r="B36" s="295"/>
      <c r="C36" s="441"/>
      <c r="D36" s="440"/>
      <c r="E36" s="401"/>
      <c r="F36" s="401"/>
      <c r="G36" s="446"/>
      <c r="H36" s="447"/>
      <c r="I36" s="440"/>
    </row>
    <row r="37" ht="15.75" customHeight="1">
      <c r="A37" s="273"/>
      <c r="B37" s="295"/>
      <c r="C37" s="441"/>
      <c r="D37" s="440"/>
      <c r="E37" s="401"/>
      <c r="F37" s="401"/>
      <c r="G37" s="446"/>
      <c r="H37" s="447"/>
      <c r="I37" s="440"/>
    </row>
    <row r="38" ht="15.75" customHeight="1">
      <c r="A38" s="273"/>
      <c r="B38" s="295"/>
      <c r="C38" s="441"/>
      <c r="D38" s="440"/>
      <c r="E38" s="401"/>
      <c r="F38" s="401"/>
      <c r="G38" s="446"/>
      <c r="H38" s="447"/>
      <c r="I38" s="440"/>
    </row>
    <row r="39" ht="15.0" customHeight="1">
      <c r="A39" s="358" t="s">
        <v>4</v>
      </c>
      <c r="B39" s="406" t="s">
        <v>772</v>
      </c>
      <c r="C39" s="406" t="s">
        <v>773</v>
      </c>
      <c r="D39" s="358" t="s">
        <v>774</v>
      </c>
      <c r="E39" s="407" t="s">
        <v>775</v>
      </c>
      <c r="F39" s="14"/>
      <c r="G39" s="407" t="s">
        <v>776</v>
      </c>
      <c r="H39" s="14"/>
      <c r="I39" s="358" t="s">
        <v>777</v>
      </c>
    </row>
    <row r="40" ht="15.75" customHeight="1">
      <c r="A40" s="20"/>
      <c r="B40" s="20"/>
      <c r="C40" s="20"/>
      <c r="D40" s="20"/>
      <c r="E40" s="408" t="s">
        <v>778</v>
      </c>
      <c r="F40" s="408" t="s">
        <v>779</v>
      </c>
      <c r="G40" s="408" t="s">
        <v>778</v>
      </c>
      <c r="H40" s="408" t="s">
        <v>779</v>
      </c>
      <c r="I40" s="20"/>
    </row>
    <row r="41" ht="15.75" customHeight="1">
      <c r="A41" s="361" t="s">
        <v>21</v>
      </c>
      <c r="B41" s="361" t="s">
        <v>22</v>
      </c>
      <c r="C41" s="361" t="s">
        <v>23</v>
      </c>
      <c r="D41" s="361" t="s">
        <v>24</v>
      </c>
      <c r="E41" s="361" t="s">
        <v>25</v>
      </c>
      <c r="F41" s="361" t="s">
        <v>26</v>
      </c>
      <c r="G41" s="361" t="s">
        <v>27</v>
      </c>
      <c r="H41" s="361" t="s">
        <v>28</v>
      </c>
      <c r="I41" s="361" t="s">
        <v>29</v>
      </c>
    </row>
    <row r="42" ht="15.75" customHeight="1">
      <c r="A42" s="444" t="s">
        <v>343</v>
      </c>
      <c r="B42" s="445"/>
      <c r="C42" s="368" t="s">
        <v>344</v>
      </c>
      <c r="D42" s="323" t="s">
        <v>123</v>
      </c>
      <c r="E42" s="324"/>
      <c r="F42" s="324"/>
      <c r="G42" s="320">
        <v>300000.0</v>
      </c>
      <c r="H42" s="448">
        <f t="shared" ref="H42:H45" si="4">G42</f>
        <v>300000</v>
      </c>
      <c r="I42" s="323" t="s">
        <v>856</v>
      </c>
    </row>
    <row r="43" ht="15.75" customHeight="1">
      <c r="A43" s="323" t="s">
        <v>345</v>
      </c>
      <c r="B43" s="323"/>
      <c r="C43" s="324" t="s">
        <v>346</v>
      </c>
      <c r="D43" s="323" t="s">
        <v>123</v>
      </c>
      <c r="E43" s="362"/>
      <c r="F43" s="362"/>
      <c r="G43" s="320">
        <v>600000.0</v>
      </c>
      <c r="H43" s="321">
        <f t="shared" si="4"/>
        <v>600000</v>
      </c>
      <c r="I43" s="323" t="s">
        <v>856</v>
      </c>
    </row>
    <row r="44" ht="15.75" customHeight="1">
      <c r="A44" s="323" t="s">
        <v>347</v>
      </c>
      <c r="B44" s="347"/>
      <c r="C44" s="324" t="s">
        <v>348</v>
      </c>
      <c r="D44" s="323" t="s">
        <v>123</v>
      </c>
      <c r="E44" s="322"/>
      <c r="F44" s="322"/>
      <c r="G44" s="320">
        <v>223914.27</v>
      </c>
      <c r="H44" s="321">
        <f t="shared" si="4"/>
        <v>223914.27</v>
      </c>
      <c r="I44" s="323" t="s">
        <v>856</v>
      </c>
    </row>
    <row r="45" ht="15.75" customHeight="1">
      <c r="A45" s="449" t="s">
        <v>411</v>
      </c>
      <c r="B45" s="16"/>
      <c r="C45" s="16"/>
      <c r="D45" s="16"/>
      <c r="E45" s="16"/>
      <c r="F45" s="14"/>
      <c r="G45" s="450">
        <f>G44+G43+G42+G34+G33+G32+G31+G25+G24+G23+G22+G21+G20+G19+G18+G12+G11+G10+G9</f>
        <v>51922709</v>
      </c>
      <c r="H45" s="450">
        <f t="shared" si="4"/>
        <v>51922709</v>
      </c>
      <c r="I45" s="337"/>
    </row>
    <row r="46" ht="15.75" customHeight="1">
      <c r="A46" s="328" t="s">
        <v>412</v>
      </c>
      <c r="B46" s="328"/>
      <c r="C46" s="328"/>
      <c r="D46" s="328"/>
      <c r="E46" s="328"/>
      <c r="F46" s="328"/>
      <c r="G46" s="328" t="s">
        <v>695</v>
      </c>
    </row>
    <row r="47" ht="15.75" customHeight="1"/>
    <row r="48" ht="15.75" customHeight="1"/>
    <row r="49" ht="15.75" customHeight="1">
      <c r="A49" s="415" t="s">
        <v>415</v>
      </c>
      <c r="B49" s="415"/>
      <c r="C49" s="415"/>
      <c r="D49" s="415" t="s">
        <v>416</v>
      </c>
      <c r="E49" s="415"/>
      <c r="F49" s="415"/>
      <c r="G49" s="415" t="s">
        <v>417</v>
      </c>
      <c r="I49" s="416"/>
    </row>
    <row r="50" ht="15.75" customHeight="1">
      <c r="A50" s="328" t="s">
        <v>175</v>
      </c>
      <c r="B50" s="328"/>
      <c r="C50" s="328"/>
      <c r="D50" s="328" t="s">
        <v>419</v>
      </c>
      <c r="E50" s="328"/>
      <c r="F50" s="328"/>
      <c r="G50" s="328" t="s">
        <v>420</v>
      </c>
      <c r="I50" s="417"/>
    </row>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2">
    <mergeCell ref="E6:F6"/>
    <mergeCell ref="G6:H6"/>
    <mergeCell ref="A2:I2"/>
    <mergeCell ref="A3:I3"/>
    <mergeCell ref="A4:I4"/>
    <mergeCell ref="B6:B7"/>
    <mergeCell ref="C6:C7"/>
    <mergeCell ref="D6:D7"/>
    <mergeCell ref="I6:I7"/>
    <mergeCell ref="A6:A7"/>
    <mergeCell ref="B15:B16"/>
    <mergeCell ref="C15:C16"/>
    <mergeCell ref="D15:D16"/>
    <mergeCell ref="E15:F15"/>
    <mergeCell ref="G15:H15"/>
    <mergeCell ref="I15:I16"/>
    <mergeCell ref="A15:A16"/>
    <mergeCell ref="B28:B29"/>
    <mergeCell ref="C28:C29"/>
    <mergeCell ref="D28:D29"/>
    <mergeCell ref="E28:F28"/>
    <mergeCell ref="G28:H28"/>
    <mergeCell ref="I28:I29"/>
    <mergeCell ref="E39:F39"/>
    <mergeCell ref="A45:F45"/>
    <mergeCell ref="A28:A29"/>
    <mergeCell ref="A39:A40"/>
    <mergeCell ref="B39:B40"/>
    <mergeCell ref="C39:C40"/>
    <mergeCell ref="D39:D40"/>
    <mergeCell ref="G39:H39"/>
    <mergeCell ref="I39:I40"/>
  </mergeCells>
  <printOptions/>
  <pageMargins bottom="0.25" footer="0.0" header="0.0" left="0.7" right="0.7" top="1.0"/>
  <pageSetup paperSize="5" orientation="landscape"/>
  <drawing r:id="rId1"/>
</worksheet>
</file>

<file path=xl/worksheets/sheet2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99594"/>
    <pageSetUpPr/>
  </sheetPr>
  <sheetViews>
    <sheetView workbookViewId="0"/>
  </sheetViews>
  <sheetFormatPr customHeight="1" defaultColWidth="14.43" defaultRowHeight="15.0"/>
  <cols>
    <col customWidth="1" min="1" max="1" width="12.14"/>
    <col customWidth="1" min="2" max="2" width="11.29"/>
    <col customWidth="1" min="3" max="3" width="18.14"/>
    <col customWidth="1" min="4" max="4" width="22.57"/>
    <col customWidth="1" min="5" max="5" width="19.29"/>
    <col customWidth="1" min="6" max="6" width="20.14"/>
    <col customWidth="1" min="7" max="7" width="15.71"/>
    <col customWidth="1" min="8" max="8" width="15.14"/>
    <col customWidth="1" min="9" max="9" width="14.43"/>
    <col customWidth="1" min="10" max="26" width="8.71"/>
  </cols>
  <sheetData>
    <row r="1">
      <c r="I1" s="403" t="s">
        <v>934</v>
      </c>
    </row>
    <row r="2">
      <c r="A2" s="404" t="s">
        <v>852</v>
      </c>
    </row>
    <row r="3">
      <c r="A3" s="405" t="s">
        <v>935</v>
      </c>
    </row>
    <row r="4">
      <c r="A4" s="404" t="s">
        <v>771</v>
      </c>
    </row>
    <row r="5">
      <c r="C5" s="435"/>
    </row>
    <row r="6">
      <c r="A6" s="358" t="s">
        <v>4</v>
      </c>
      <c r="B6" s="406" t="s">
        <v>772</v>
      </c>
      <c r="C6" s="436" t="s">
        <v>773</v>
      </c>
      <c r="D6" s="358" t="s">
        <v>774</v>
      </c>
      <c r="E6" s="407" t="s">
        <v>775</v>
      </c>
      <c r="F6" s="14"/>
      <c r="G6" s="407" t="s">
        <v>776</v>
      </c>
      <c r="H6" s="14"/>
      <c r="I6" s="358" t="s">
        <v>777</v>
      </c>
    </row>
    <row r="7">
      <c r="A7" s="20"/>
      <c r="B7" s="20"/>
      <c r="C7" s="20"/>
      <c r="D7" s="20"/>
      <c r="E7" s="408" t="s">
        <v>778</v>
      </c>
      <c r="F7" s="408" t="s">
        <v>779</v>
      </c>
      <c r="G7" s="408" t="s">
        <v>778</v>
      </c>
      <c r="H7" s="408" t="s">
        <v>779</v>
      </c>
      <c r="I7" s="20"/>
    </row>
    <row r="8">
      <c r="A8" s="361" t="s">
        <v>21</v>
      </c>
      <c r="B8" s="361" t="s">
        <v>22</v>
      </c>
      <c r="C8" s="361" t="s">
        <v>23</v>
      </c>
      <c r="D8" s="361" t="s">
        <v>24</v>
      </c>
      <c r="E8" s="361" t="s">
        <v>25</v>
      </c>
      <c r="F8" s="361" t="s">
        <v>26</v>
      </c>
      <c r="G8" s="361" t="s">
        <v>27</v>
      </c>
      <c r="H8" s="361" t="s">
        <v>28</v>
      </c>
      <c r="I8" s="361" t="s">
        <v>29</v>
      </c>
    </row>
    <row r="9">
      <c r="A9" s="323" t="s">
        <v>289</v>
      </c>
      <c r="B9" s="323"/>
      <c r="C9" s="362" t="s">
        <v>936</v>
      </c>
      <c r="D9" s="323" t="s">
        <v>937</v>
      </c>
      <c r="E9" s="368" t="s">
        <v>938</v>
      </c>
      <c r="F9" s="368" t="s">
        <v>938</v>
      </c>
      <c r="G9" s="320">
        <v>1.53755127E7</v>
      </c>
      <c r="H9" s="321">
        <f t="shared" ref="H9:H12" si="1">G9</f>
        <v>15375512.7</v>
      </c>
      <c r="I9" s="323" t="s">
        <v>856</v>
      </c>
    </row>
    <row r="10">
      <c r="A10" s="323" t="s">
        <v>293</v>
      </c>
      <c r="B10" s="347" t="s">
        <v>780</v>
      </c>
      <c r="C10" s="377" t="s">
        <v>275</v>
      </c>
      <c r="D10" s="323" t="s">
        <v>939</v>
      </c>
      <c r="E10" s="368" t="s">
        <v>277</v>
      </c>
      <c r="F10" s="368" t="s">
        <v>277</v>
      </c>
      <c r="G10" s="321">
        <v>100000.0</v>
      </c>
      <c r="H10" s="321">
        <f t="shared" si="1"/>
        <v>100000</v>
      </c>
      <c r="I10" s="323" t="s">
        <v>856</v>
      </c>
    </row>
    <row r="11">
      <c r="A11" s="323" t="s">
        <v>296</v>
      </c>
      <c r="B11" s="347"/>
      <c r="C11" s="368" t="s">
        <v>940</v>
      </c>
      <c r="D11" s="323" t="s">
        <v>123</v>
      </c>
      <c r="E11" s="368" t="s">
        <v>941</v>
      </c>
      <c r="F11" s="368" t="s">
        <v>941</v>
      </c>
      <c r="G11" s="410">
        <v>120000.0</v>
      </c>
      <c r="H11" s="321">
        <f t="shared" si="1"/>
        <v>120000</v>
      </c>
      <c r="I11" s="323" t="s">
        <v>856</v>
      </c>
    </row>
    <row r="12">
      <c r="A12" s="437" t="s">
        <v>301</v>
      </c>
      <c r="B12" s="63"/>
      <c r="C12" s="438" t="s">
        <v>285</v>
      </c>
      <c r="D12" s="439" t="s">
        <v>286</v>
      </c>
      <c r="E12" s="322" t="s">
        <v>287</v>
      </c>
      <c r="F12" s="324" t="s">
        <v>287</v>
      </c>
      <c r="G12" s="321">
        <v>100000.0</v>
      </c>
      <c r="H12" s="321">
        <f t="shared" si="1"/>
        <v>100000</v>
      </c>
      <c r="I12" s="323" t="s">
        <v>856</v>
      </c>
      <c r="K12" s="321" t="str">
        <f>J12</f>
        <v/>
      </c>
    </row>
    <row r="13">
      <c r="A13" s="440"/>
      <c r="B13" s="295"/>
      <c r="C13" s="441"/>
      <c r="D13" s="440"/>
      <c r="E13" s="441"/>
      <c r="F13" s="441"/>
      <c r="G13" s="442"/>
      <c r="H13" s="443"/>
      <c r="I13" s="440"/>
    </row>
    <row r="14">
      <c r="A14" s="440"/>
      <c r="B14" s="295"/>
      <c r="C14" s="441"/>
      <c r="D14" s="440"/>
      <c r="E14" s="441"/>
      <c r="F14" s="441"/>
      <c r="G14" s="442"/>
      <c r="H14" s="443"/>
      <c r="I14" s="440"/>
    </row>
    <row r="15">
      <c r="A15" s="358" t="s">
        <v>4</v>
      </c>
      <c r="B15" s="406" t="s">
        <v>772</v>
      </c>
      <c r="C15" s="406" t="s">
        <v>773</v>
      </c>
      <c r="D15" s="358" t="s">
        <v>774</v>
      </c>
      <c r="E15" s="407" t="s">
        <v>775</v>
      </c>
      <c r="F15" s="14"/>
      <c r="G15" s="407" t="s">
        <v>776</v>
      </c>
      <c r="H15" s="14"/>
      <c r="I15" s="358" t="s">
        <v>777</v>
      </c>
    </row>
    <row r="16">
      <c r="A16" s="20"/>
      <c r="B16" s="20"/>
      <c r="C16" s="20"/>
      <c r="D16" s="20"/>
      <c r="E16" s="408" t="s">
        <v>778</v>
      </c>
      <c r="F16" s="408" t="s">
        <v>779</v>
      </c>
      <c r="G16" s="408" t="s">
        <v>778</v>
      </c>
      <c r="H16" s="408" t="s">
        <v>779</v>
      </c>
      <c r="I16" s="20"/>
    </row>
    <row r="17">
      <c r="A17" s="361" t="s">
        <v>21</v>
      </c>
      <c r="B17" s="361" t="s">
        <v>22</v>
      </c>
      <c r="C17" s="361" t="s">
        <v>23</v>
      </c>
      <c r="D17" s="361" t="s">
        <v>24</v>
      </c>
      <c r="E17" s="361" t="s">
        <v>25</v>
      </c>
      <c r="F17" s="361" t="s">
        <v>26</v>
      </c>
      <c r="G17" s="361" t="s">
        <v>27</v>
      </c>
      <c r="H17" s="361" t="s">
        <v>28</v>
      </c>
      <c r="I17" s="361" t="s">
        <v>29</v>
      </c>
    </row>
    <row r="18">
      <c r="A18" s="323" t="s">
        <v>306</v>
      </c>
      <c r="B18" s="347"/>
      <c r="C18" s="377" t="s">
        <v>942</v>
      </c>
      <c r="D18" s="323" t="s">
        <v>943</v>
      </c>
      <c r="E18" s="368" t="s">
        <v>944</v>
      </c>
      <c r="F18" s="368" t="s">
        <v>944</v>
      </c>
      <c r="G18" s="410">
        <v>3000000.0</v>
      </c>
      <c r="H18" s="321">
        <f t="shared" ref="H18:H25" si="2">G18</f>
        <v>3000000</v>
      </c>
      <c r="I18" s="323" t="s">
        <v>856</v>
      </c>
    </row>
    <row r="19">
      <c r="A19" s="323" t="s">
        <v>309</v>
      </c>
      <c r="B19" s="347"/>
      <c r="C19" s="368" t="s">
        <v>945</v>
      </c>
      <c r="D19" s="323" t="s">
        <v>943</v>
      </c>
      <c r="E19" s="368" t="s">
        <v>945</v>
      </c>
      <c r="F19" s="368" t="s">
        <v>945</v>
      </c>
      <c r="G19" s="410">
        <v>4500000.0</v>
      </c>
      <c r="H19" s="321">
        <f t="shared" si="2"/>
        <v>4500000</v>
      </c>
      <c r="I19" s="323" t="s">
        <v>856</v>
      </c>
    </row>
    <row r="20">
      <c r="A20" s="323" t="s">
        <v>313</v>
      </c>
      <c r="B20" s="347"/>
      <c r="C20" s="368" t="s">
        <v>297</v>
      </c>
      <c r="D20" s="323" t="s">
        <v>943</v>
      </c>
      <c r="E20" s="368" t="s">
        <v>297</v>
      </c>
      <c r="F20" s="368" t="s">
        <v>297</v>
      </c>
      <c r="G20" s="410">
        <v>4500000.0</v>
      </c>
      <c r="H20" s="321">
        <f t="shared" si="2"/>
        <v>4500000</v>
      </c>
      <c r="I20" s="323" t="s">
        <v>856</v>
      </c>
    </row>
    <row r="21" ht="15.75" customHeight="1">
      <c r="A21" s="323" t="s">
        <v>318</v>
      </c>
      <c r="B21" s="347"/>
      <c r="C21" s="368" t="s">
        <v>946</v>
      </c>
      <c r="D21" s="323" t="s">
        <v>943</v>
      </c>
      <c r="E21" s="368" t="s">
        <v>947</v>
      </c>
      <c r="F21" s="368" t="s">
        <v>947</v>
      </c>
      <c r="G21" s="410">
        <v>5000000.0</v>
      </c>
      <c r="H21" s="321">
        <f t="shared" si="2"/>
        <v>5000000</v>
      </c>
      <c r="I21" s="323" t="s">
        <v>856</v>
      </c>
    </row>
    <row r="22" ht="15.75" customHeight="1">
      <c r="A22" s="323" t="s">
        <v>325</v>
      </c>
      <c r="B22" s="350"/>
      <c r="C22" s="368" t="s">
        <v>307</v>
      </c>
      <c r="D22" s="323" t="s">
        <v>943</v>
      </c>
      <c r="E22" s="368" t="s">
        <v>948</v>
      </c>
      <c r="F22" s="368" t="s">
        <v>948</v>
      </c>
      <c r="G22" s="410">
        <v>2700000.0</v>
      </c>
      <c r="H22" s="321">
        <f t="shared" si="2"/>
        <v>2700000</v>
      </c>
      <c r="I22" s="323" t="s">
        <v>856</v>
      </c>
    </row>
    <row r="23" ht="15.75" customHeight="1">
      <c r="A23" s="323" t="s">
        <v>329</v>
      </c>
      <c r="B23" s="350"/>
      <c r="C23" s="368" t="s">
        <v>310</v>
      </c>
      <c r="D23" s="323" t="s">
        <v>949</v>
      </c>
      <c r="E23" s="368" t="s">
        <v>950</v>
      </c>
      <c r="F23" s="368" t="s">
        <v>950</v>
      </c>
      <c r="G23" s="410">
        <v>4201982.0</v>
      </c>
      <c r="H23" s="321">
        <f t="shared" si="2"/>
        <v>4201982</v>
      </c>
      <c r="I23" s="323" t="s">
        <v>856</v>
      </c>
    </row>
    <row r="24" ht="15.75" customHeight="1">
      <c r="A24" s="323" t="s">
        <v>336</v>
      </c>
      <c r="B24" s="347" t="s">
        <v>780</v>
      </c>
      <c r="C24" s="368" t="s">
        <v>314</v>
      </c>
      <c r="D24" s="323" t="s">
        <v>272</v>
      </c>
      <c r="E24" s="368" t="s">
        <v>951</v>
      </c>
      <c r="F24" s="368" t="s">
        <v>951</v>
      </c>
      <c r="G24" s="410">
        <v>500000.0</v>
      </c>
      <c r="H24" s="321">
        <f t="shared" si="2"/>
        <v>500000</v>
      </c>
      <c r="I24" s="323" t="s">
        <v>856</v>
      </c>
    </row>
    <row r="25" ht="15.75" customHeight="1">
      <c r="A25" s="323" t="s">
        <v>339</v>
      </c>
      <c r="B25" s="347" t="s">
        <v>780</v>
      </c>
      <c r="C25" s="368" t="s">
        <v>952</v>
      </c>
      <c r="D25" s="323" t="s">
        <v>272</v>
      </c>
      <c r="E25" s="368" t="s">
        <v>953</v>
      </c>
      <c r="F25" s="368" t="s">
        <v>953</v>
      </c>
      <c r="G25" s="410">
        <v>1500000.0</v>
      </c>
      <c r="H25" s="321">
        <f t="shared" si="2"/>
        <v>1500000</v>
      </c>
      <c r="I25" s="323" t="s">
        <v>856</v>
      </c>
    </row>
    <row r="26" ht="15.75" customHeight="1">
      <c r="A26" s="440"/>
      <c r="B26" s="295"/>
      <c r="C26" s="441"/>
      <c r="D26" s="440"/>
      <c r="E26" s="441"/>
      <c r="F26" s="441"/>
      <c r="G26" s="442"/>
      <c r="H26" s="443"/>
      <c r="I26" s="440"/>
    </row>
    <row r="27" ht="15.75" customHeight="1">
      <c r="A27" s="440"/>
      <c r="B27" s="295"/>
      <c r="C27" s="441"/>
      <c r="D27" s="440"/>
      <c r="E27" s="441"/>
      <c r="F27" s="441"/>
      <c r="G27" s="442"/>
      <c r="H27" s="443"/>
      <c r="I27" s="440"/>
    </row>
    <row r="28" ht="15.75" customHeight="1">
      <c r="A28" s="358" t="s">
        <v>4</v>
      </c>
      <c r="B28" s="406" t="s">
        <v>772</v>
      </c>
      <c r="C28" s="406" t="s">
        <v>773</v>
      </c>
      <c r="D28" s="358" t="s">
        <v>774</v>
      </c>
      <c r="E28" s="407" t="s">
        <v>775</v>
      </c>
      <c r="F28" s="14"/>
      <c r="G28" s="407" t="s">
        <v>776</v>
      </c>
      <c r="H28" s="14"/>
      <c r="I28" s="358" t="s">
        <v>777</v>
      </c>
    </row>
    <row r="29" ht="15.75" customHeight="1">
      <c r="A29" s="20"/>
      <c r="B29" s="20"/>
      <c r="C29" s="20"/>
      <c r="D29" s="20"/>
      <c r="E29" s="408" t="s">
        <v>778</v>
      </c>
      <c r="F29" s="408" t="s">
        <v>779</v>
      </c>
      <c r="G29" s="408" t="s">
        <v>778</v>
      </c>
      <c r="H29" s="408" t="s">
        <v>779</v>
      </c>
      <c r="I29" s="20"/>
    </row>
    <row r="30" ht="15.75" customHeight="1">
      <c r="A30" s="361" t="s">
        <v>21</v>
      </c>
      <c r="B30" s="361" t="s">
        <v>22</v>
      </c>
      <c r="C30" s="361" t="s">
        <v>23</v>
      </c>
      <c r="D30" s="361" t="s">
        <v>24</v>
      </c>
      <c r="E30" s="361" t="s">
        <v>25</v>
      </c>
      <c r="F30" s="361" t="s">
        <v>26</v>
      </c>
      <c r="G30" s="361" t="s">
        <v>27</v>
      </c>
      <c r="H30" s="361" t="s">
        <v>28</v>
      </c>
      <c r="I30" s="361" t="s">
        <v>29</v>
      </c>
    </row>
    <row r="31" ht="79.5" customHeight="1">
      <c r="A31" s="444" t="s">
        <v>343</v>
      </c>
      <c r="B31" s="445"/>
      <c r="C31" s="368" t="s">
        <v>954</v>
      </c>
      <c r="D31" s="323" t="s">
        <v>123</v>
      </c>
      <c r="E31" s="324" t="s">
        <v>955</v>
      </c>
      <c r="F31" s="324" t="s">
        <v>955</v>
      </c>
      <c r="G31" s="320">
        <v>500000.0</v>
      </c>
      <c r="H31" s="321">
        <f t="shared" ref="H31:H34" si="3">G31</f>
        <v>500000</v>
      </c>
      <c r="I31" s="323" t="s">
        <v>856</v>
      </c>
    </row>
    <row r="32" ht="15.75" customHeight="1">
      <c r="A32" s="444" t="s">
        <v>345</v>
      </c>
      <c r="B32" s="445"/>
      <c r="C32" s="368" t="s">
        <v>956</v>
      </c>
      <c r="D32" s="323" t="s">
        <v>123</v>
      </c>
      <c r="E32" s="324" t="s">
        <v>957</v>
      </c>
      <c r="F32" s="324" t="s">
        <v>957</v>
      </c>
      <c r="G32" s="320">
        <v>500000.0</v>
      </c>
      <c r="H32" s="321">
        <f t="shared" si="3"/>
        <v>500000</v>
      </c>
      <c r="I32" s="323" t="s">
        <v>856</v>
      </c>
    </row>
    <row r="33" ht="15.75" customHeight="1">
      <c r="A33" s="323" t="s">
        <v>347</v>
      </c>
      <c r="B33" s="323"/>
      <c r="C33" s="362" t="s">
        <v>958</v>
      </c>
      <c r="D33" s="323" t="s">
        <v>937</v>
      </c>
      <c r="E33" s="362" t="s">
        <v>959</v>
      </c>
      <c r="F33" s="324" t="s">
        <v>959</v>
      </c>
      <c r="G33" s="320">
        <v>4000000.0</v>
      </c>
      <c r="H33" s="321">
        <f t="shared" si="3"/>
        <v>4000000</v>
      </c>
      <c r="I33" s="323" t="s">
        <v>856</v>
      </c>
    </row>
    <row r="34" ht="168.75" customHeight="1">
      <c r="A34" s="323" t="s">
        <v>489</v>
      </c>
      <c r="B34" s="347"/>
      <c r="C34" s="362" t="s">
        <v>340</v>
      </c>
      <c r="D34" s="323" t="s">
        <v>937</v>
      </c>
      <c r="E34" s="324" t="s">
        <v>960</v>
      </c>
      <c r="F34" s="324" t="s">
        <v>960</v>
      </c>
      <c r="G34" s="320">
        <v>4000000.0</v>
      </c>
      <c r="H34" s="321">
        <f t="shared" si="3"/>
        <v>4000000</v>
      </c>
      <c r="I34" s="323" t="s">
        <v>856</v>
      </c>
    </row>
    <row r="35" ht="15.75" customHeight="1">
      <c r="A35" s="273"/>
      <c r="B35" s="295"/>
      <c r="C35" s="441"/>
      <c r="D35" s="440"/>
      <c r="E35" s="401"/>
      <c r="F35" s="401"/>
      <c r="G35" s="446"/>
      <c r="H35" s="447"/>
      <c r="I35" s="440"/>
    </row>
    <row r="36" ht="15.75" customHeight="1">
      <c r="A36" s="273"/>
      <c r="B36" s="295"/>
      <c r="C36" s="441"/>
      <c r="D36" s="440"/>
      <c r="E36" s="401"/>
      <c r="F36" s="401"/>
      <c r="G36" s="446"/>
      <c r="H36" s="447"/>
      <c r="I36" s="440"/>
    </row>
    <row r="37" ht="15.75" customHeight="1">
      <c r="A37" s="273"/>
      <c r="B37" s="295"/>
      <c r="C37" s="441"/>
      <c r="D37" s="440"/>
      <c r="E37" s="401"/>
      <c r="F37" s="401"/>
      <c r="G37" s="446"/>
      <c r="H37" s="447"/>
      <c r="I37" s="440"/>
    </row>
    <row r="38" ht="15.75" customHeight="1">
      <c r="A38" s="273"/>
      <c r="B38" s="295"/>
      <c r="C38" s="441"/>
      <c r="D38" s="440"/>
      <c r="E38" s="401"/>
      <c r="F38" s="401"/>
      <c r="G38" s="446"/>
      <c r="H38" s="447"/>
      <c r="I38" s="440"/>
    </row>
    <row r="39" ht="15.0" customHeight="1">
      <c r="A39" s="358" t="s">
        <v>4</v>
      </c>
      <c r="B39" s="406" t="s">
        <v>772</v>
      </c>
      <c r="C39" s="406" t="s">
        <v>773</v>
      </c>
      <c r="D39" s="358" t="s">
        <v>774</v>
      </c>
      <c r="E39" s="407" t="s">
        <v>775</v>
      </c>
      <c r="F39" s="14"/>
      <c r="G39" s="407" t="s">
        <v>776</v>
      </c>
      <c r="H39" s="14"/>
      <c r="I39" s="358" t="s">
        <v>777</v>
      </c>
    </row>
    <row r="40" ht="15.75" customHeight="1">
      <c r="A40" s="20"/>
      <c r="B40" s="20"/>
      <c r="C40" s="20"/>
      <c r="D40" s="20"/>
      <c r="E40" s="408" t="s">
        <v>778</v>
      </c>
      <c r="F40" s="408" t="s">
        <v>779</v>
      </c>
      <c r="G40" s="408" t="s">
        <v>778</v>
      </c>
      <c r="H40" s="408" t="s">
        <v>779</v>
      </c>
      <c r="I40" s="20"/>
    </row>
    <row r="41" ht="15.75" customHeight="1">
      <c r="A41" s="361" t="s">
        <v>21</v>
      </c>
      <c r="B41" s="361" t="s">
        <v>22</v>
      </c>
      <c r="C41" s="361" t="s">
        <v>23</v>
      </c>
      <c r="D41" s="361" t="s">
        <v>24</v>
      </c>
      <c r="E41" s="361" t="s">
        <v>25</v>
      </c>
      <c r="F41" s="361" t="s">
        <v>26</v>
      </c>
      <c r="G41" s="361" t="s">
        <v>27</v>
      </c>
      <c r="H41" s="361" t="s">
        <v>28</v>
      </c>
      <c r="I41" s="361" t="s">
        <v>29</v>
      </c>
    </row>
    <row r="42" ht="15.75" customHeight="1">
      <c r="A42" s="444" t="s">
        <v>491</v>
      </c>
      <c r="B42" s="445"/>
      <c r="C42" s="368" t="s">
        <v>344</v>
      </c>
      <c r="D42" s="323" t="s">
        <v>123</v>
      </c>
      <c r="E42" s="324"/>
      <c r="F42" s="324"/>
      <c r="G42" s="320">
        <v>150000.0</v>
      </c>
      <c r="H42" s="448">
        <f t="shared" ref="H42:H45" si="4">G42</f>
        <v>150000</v>
      </c>
      <c r="I42" s="323" t="s">
        <v>856</v>
      </c>
    </row>
    <row r="43" ht="15.75" customHeight="1">
      <c r="A43" s="323" t="s">
        <v>492</v>
      </c>
      <c r="B43" s="323"/>
      <c r="C43" s="324" t="s">
        <v>346</v>
      </c>
      <c r="D43" s="323" t="s">
        <v>123</v>
      </c>
      <c r="E43" s="362"/>
      <c r="F43" s="362"/>
      <c r="G43" s="320">
        <v>354214.3</v>
      </c>
      <c r="H43" s="321">
        <f t="shared" si="4"/>
        <v>354214.3</v>
      </c>
      <c r="I43" s="323" t="s">
        <v>856</v>
      </c>
    </row>
    <row r="44" ht="15.75" customHeight="1">
      <c r="A44" s="323" t="s">
        <v>493</v>
      </c>
      <c r="B44" s="347"/>
      <c r="C44" s="324" t="s">
        <v>348</v>
      </c>
      <c r="D44" s="323" t="s">
        <v>123</v>
      </c>
      <c r="E44" s="322"/>
      <c r="F44" s="322"/>
      <c r="G44" s="320">
        <v>150000.0</v>
      </c>
      <c r="H44" s="321">
        <f t="shared" si="4"/>
        <v>150000</v>
      </c>
      <c r="I44" s="323" t="s">
        <v>856</v>
      </c>
    </row>
    <row r="45" ht="15.75" customHeight="1">
      <c r="A45" s="449" t="s">
        <v>411</v>
      </c>
      <c r="B45" s="16"/>
      <c r="C45" s="16"/>
      <c r="D45" s="16"/>
      <c r="E45" s="16"/>
      <c r="F45" s="14"/>
      <c r="G45" s="450">
        <f>G44+G43+G42+G34+G33+G32+G31+G25+G24+G23+G22+G21+G20+G19+G18+G12+G11+G10+G9</f>
        <v>51251709</v>
      </c>
      <c r="H45" s="450">
        <f t="shared" si="4"/>
        <v>51251709</v>
      </c>
      <c r="I45" s="337"/>
    </row>
    <row r="46" ht="15.75" customHeight="1">
      <c r="A46" s="328" t="s">
        <v>412</v>
      </c>
      <c r="B46" s="328"/>
      <c r="C46" s="328"/>
      <c r="D46" s="328"/>
      <c r="E46" s="328"/>
      <c r="F46" s="328"/>
      <c r="G46" s="328" t="s">
        <v>695</v>
      </c>
    </row>
    <row r="47" ht="15.75" customHeight="1"/>
    <row r="48" ht="15.75" customHeight="1"/>
    <row r="49" ht="15.75" customHeight="1">
      <c r="A49" s="415" t="s">
        <v>415</v>
      </c>
      <c r="B49" s="415"/>
      <c r="C49" s="415"/>
      <c r="D49" s="415" t="s">
        <v>416</v>
      </c>
      <c r="E49" s="415"/>
      <c r="F49" s="415"/>
      <c r="G49" s="415" t="s">
        <v>417</v>
      </c>
      <c r="I49" s="416"/>
    </row>
    <row r="50" ht="15.75" customHeight="1">
      <c r="A50" s="328" t="s">
        <v>175</v>
      </c>
      <c r="B50" s="328"/>
      <c r="C50" s="328"/>
      <c r="D50" s="328" t="s">
        <v>419</v>
      </c>
      <c r="E50" s="328"/>
      <c r="F50" s="328"/>
      <c r="G50" s="328" t="s">
        <v>420</v>
      </c>
      <c r="I50" s="417"/>
    </row>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2">
    <mergeCell ref="E6:F6"/>
    <mergeCell ref="G6:H6"/>
    <mergeCell ref="A2:I2"/>
    <mergeCell ref="A3:I3"/>
    <mergeCell ref="A4:I4"/>
    <mergeCell ref="B6:B7"/>
    <mergeCell ref="C6:C7"/>
    <mergeCell ref="D6:D7"/>
    <mergeCell ref="I6:I7"/>
    <mergeCell ref="A6:A7"/>
    <mergeCell ref="B15:B16"/>
    <mergeCell ref="C15:C16"/>
    <mergeCell ref="D15:D16"/>
    <mergeCell ref="E15:F15"/>
    <mergeCell ref="G15:H15"/>
    <mergeCell ref="I15:I16"/>
    <mergeCell ref="A15:A16"/>
    <mergeCell ref="B28:B29"/>
    <mergeCell ref="C28:C29"/>
    <mergeCell ref="D28:D29"/>
    <mergeCell ref="E28:F28"/>
    <mergeCell ref="G28:H28"/>
    <mergeCell ref="I28:I29"/>
    <mergeCell ref="E39:F39"/>
    <mergeCell ref="A45:F45"/>
    <mergeCell ref="A28:A29"/>
    <mergeCell ref="A39:A40"/>
    <mergeCell ref="B39:B40"/>
    <mergeCell ref="C39:C40"/>
    <mergeCell ref="D39:D40"/>
    <mergeCell ref="G39:H39"/>
    <mergeCell ref="I39:I40"/>
  </mergeCells>
  <printOptions/>
  <pageMargins bottom="0.25" footer="0.0" header="0.0" left="0.7" right="0.7" top="1.0"/>
  <pageSetup paperSize="5" orientation="landscape"/>
  <drawing r:id="rId1"/>
</worksheet>
</file>

<file path=xl/worksheets/sheet2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0"/>
    <pageSetUpPr/>
  </sheetPr>
  <sheetViews>
    <sheetView workbookViewId="0"/>
  </sheetViews>
  <sheetFormatPr customHeight="1" defaultColWidth="14.43" defaultRowHeight="15.0"/>
  <cols>
    <col customWidth="1" min="1" max="1" width="15.71"/>
    <col customWidth="1" min="2" max="2" width="12.71"/>
    <col customWidth="1" min="3" max="3" width="17.57"/>
    <col customWidth="1" min="4" max="5" width="19.71"/>
    <col customWidth="1" min="6" max="6" width="25.14"/>
    <col customWidth="1" min="7" max="7" width="14.57"/>
    <col customWidth="1" min="8" max="8" width="13.14"/>
    <col customWidth="1" min="9" max="9" width="15.71"/>
    <col customWidth="1" min="10" max="26" width="8.71"/>
  </cols>
  <sheetData>
    <row r="1">
      <c r="I1" s="403" t="s">
        <v>961</v>
      </c>
    </row>
    <row r="2">
      <c r="A2" s="404" t="s">
        <v>852</v>
      </c>
    </row>
    <row r="3">
      <c r="A3" s="405" t="s">
        <v>962</v>
      </c>
    </row>
    <row r="4">
      <c r="A4" s="404" t="s">
        <v>771</v>
      </c>
    </row>
    <row r="5">
      <c r="C5" s="435"/>
    </row>
    <row r="6">
      <c r="A6" s="358" t="s">
        <v>4</v>
      </c>
      <c r="B6" s="406" t="s">
        <v>772</v>
      </c>
      <c r="C6" s="436" t="s">
        <v>773</v>
      </c>
      <c r="D6" s="358" t="s">
        <v>774</v>
      </c>
      <c r="E6" s="407" t="s">
        <v>775</v>
      </c>
      <c r="F6" s="14"/>
      <c r="G6" s="407" t="s">
        <v>776</v>
      </c>
      <c r="H6" s="14"/>
      <c r="I6" s="358" t="s">
        <v>777</v>
      </c>
    </row>
    <row r="7">
      <c r="A7" s="20"/>
      <c r="B7" s="20"/>
      <c r="C7" s="20"/>
      <c r="D7" s="20"/>
      <c r="E7" s="408" t="s">
        <v>778</v>
      </c>
      <c r="F7" s="408" t="s">
        <v>779</v>
      </c>
      <c r="G7" s="408" t="s">
        <v>778</v>
      </c>
      <c r="H7" s="408" t="s">
        <v>779</v>
      </c>
      <c r="I7" s="20"/>
    </row>
    <row r="8">
      <c r="A8" s="361" t="s">
        <v>21</v>
      </c>
      <c r="B8" s="361" t="s">
        <v>22</v>
      </c>
      <c r="C8" s="361" t="s">
        <v>23</v>
      </c>
      <c r="D8" s="361" t="s">
        <v>24</v>
      </c>
      <c r="E8" s="361" t="s">
        <v>25</v>
      </c>
      <c r="F8" s="361" t="s">
        <v>26</v>
      </c>
      <c r="G8" s="361" t="s">
        <v>27</v>
      </c>
      <c r="H8" s="361" t="s">
        <v>28</v>
      </c>
      <c r="I8" s="361" t="s">
        <v>29</v>
      </c>
    </row>
    <row r="9" ht="69.0" customHeight="1">
      <c r="A9" s="444" t="s">
        <v>279</v>
      </c>
      <c r="B9" s="319" t="s">
        <v>780</v>
      </c>
      <c r="C9" s="368" t="s">
        <v>963</v>
      </c>
      <c r="D9" s="319" t="s">
        <v>937</v>
      </c>
      <c r="E9" s="368" t="s">
        <v>277</v>
      </c>
      <c r="F9" s="368" t="s">
        <v>277</v>
      </c>
      <c r="G9" s="448">
        <v>100000.0</v>
      </c>
      <c r="H9" s="448">
        <v>100000.0</v>
      </c>
      <c r="I9" s="319" t="s">
        <v>856</v>
      </c>
    </row>
    <row r="10">
      <c r="A10" s="384" t="s">
        <v>288</v>
      </c>
      <c r="B10" s="384"/>
      <c r="C10" s="451" t="s">
        <v>285</v>
      </c>
      <c r="D10" s="319" t="s">
        <v>937</v>
      </c>
      <c r="E10" s="452" t="s">
        <v>964</v>
      </c>
      <c r="F10" s="452" t="s">
        <v>964</v>
      </c>
      <c r="G10" s="453">
        <v>100000.0</v>
      </c>
      <c r="H10" s="453">
        <v>100000.0</v>
      </c>
      <c r="I10" s="319" t="s">
        <v>856</v>
      </c>
    </row>
    <row r="11">
      <c r="A11" s="444" t="s">
        <v>292</v>
      </c>
      <c r="B11" s="454"/>
      <c r="C11" s="368" t="s">
        <v>965</v>
      </c>
      <c r="D11" s="319" t="s">
        <v>937</v>
      </c>
      <c r="E11" s="368" t="s">
        <v>966</v>
      </c>
      <c r="F11" s="368" t="s">
        <v>967</v>
      </c>
      <c r="G11" s="455">
        <v>3000000.0</v>
      </c>
      <c r="H11" s="455">
        <v>3000000.0</v>
      </c>
      <c r="I11" s="319" t="s">
        <v>856</v>
      </c>
    </row>
    <row r="12">
      <c r="A12" s="319" t="s">
        <v>968</v>
      </c>
      <c r="B12" s="454"/>
      <c r="C12" s="368" t="s">
        <v>969</v>
      </c>
      <c r="D12" s="319" t="s">
        <v>937</v>
      </c>
      <c r="E12" s="368" t="s">
        <v>970</v>
      </c>
      <c r="F12" s="368" t="s">
        <v>970</v>
      </c>
      <c r="G12" s="448">
        <v>500000.0</v>
      </c>
      <c r="H12" s="448">
        <v>500000.0</v>
      </c>
      <c r="I12" s="319" t="s">
        <v>856</v>
      </c>
    </row>
    <row r="13">
      <c r="A13" s="319" t="s">
        <v>971</v>
      </c>
      <c r="B13" s="454"/>
      <c r="C13" s="368" t="s">
        <v>972</v>
      </c>
      <c r="D13" s="319" t="s">
        <v>937</v>
      </c>
      <c r="E13" s="368" t="s">
        <v>973</v>
      </c>
      <c r="F13" s="368" t="s">
        <v>974</v>
      </c>
      <c r="G13" s="448">
        <v>500000.0</v>
      </c>
      <c r="H13" s="448">
        <v>500000.0</v>
      </c>
      <c r="I13" s="319" t="s">
        <v>856</v>
      </c>
    </row>
    <row r="14">
      <c r="A14" s="449" t="s">
        <v>411</v>
      </c>
      <c r="B14" s="16"/>
      <c r="C14" s="16"/>
      <c r="D14" s="16"/>
      <c r="E14" s="16"/>
      <c r="F14" s="14"/>
      <c r="G14" s="456">
        <f t="shared" ref="G14:H14" si="1">SUM(G9:G13)</f>
        <v>4200000</v>
      </c>
      <c r="H14" s="456">
        <f t="shared" si="1"/>
        <v>4200000</v>
      </c>
      <c r="I14" s="457"/>
    </row>
    <row r="16">
      <c r="A16" s="414" t="s">
        <v>412</v>
      </c>
      <c r="G16" s="414" t="s">
        <v>695</v>
      </c>
    </row>
    <row r="18">
      <c r="A18" s="415" t="s">
        <v>415</v>
      </c>
      <c r="B18" s="415"/>
      <c r="C18" s="415"/>
      <c r="D18" s="415" t="s">
        <v>416</v>
      </c>
      <c r="E18" s="415"/>
      <c r="F18" s="415"/>
      <c r="G18" s="415" t="s">
        <v>417</v>
      </c>
      <c r="I18" s="416"/>
    </row>
    <row r="19">
      <c r="A19" s="414" t="s">
        <v>175</v>
      </c>
      <c r="D19" s="414" t="s">
        <v>419</v>
      </c>
      <c r="G19" s="414" t="s">
        <v>420</v>
      </c>
      <c r="I19" s="417"/>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E6:F6"/>
    <mergeCell ref="G6:H6"/>
    <mergeCell ref="D6:D7"/>
    <mergeCell ref="A14:F14"/>
    <mergeCell ref="A2:I2"/>
    <mergeCell ref="A3:I3"/>
    <mergeCell ref="A4:I4"/>
    <mergeCell ref="A6:A7"/>
    <mergeCell ref="B6:B7"/>
    <mergeCell ref="C6:C7"/>
    <mergeCell ref="I6:I7"/>
  </mergeCells>
  <printOptions/>
  <pageMargins bottom="0.0" footer="0.0" header="0.0" left="0.45" right="0.2" top="0.0"/>
  <pageSetup paperSize="5" orientation="landscape"/>
  <drawing r:id="rId1"/>
</worksheet>
</file>

<file path=xl/worksheets/sheet2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29"/>
    <col customWidth="1" min="2" max="2" width="12.71"/>
    <col customWidth="1" min="3" max="3" width="17.86"/>
    <col customWidth="1" min="4" max="4" width="18.43"/>
    <col customWidth="1" min="5" max="5" width="19.86"/>
    <col customWidth="1" min="6" max="6" width="19.43"/>
    <col customWidth="1" min="7" max="7" width="13.14"/>
    <col customWidth="1" min="8" max="8" width="12.14"/>
    <col customWidth="1" min="9" max="9" width="17.57"/>
    <col customWidth="1" min="10" max="26" width="8.71"/>
  </cols>
  <sheetData>
    <row r="1">
      <c r="A1" s="458"/>
      <c r="B1" s="458"/>
      <c r="C1" s="458"/>
      <c r="D1" s="458"/>
      <c r="E1" s="458"/>
      <c r="F1" s="458"/>
      <c r="G1" s="458"/>
      <c r="H1" s="458"/>
      <c r="I1" s="403" t="s">
        <v>975</v>
      </c>
    </row>
    <row r="2">
      <c r="A2" s="403" t="s">
        <v>852</v>
      </c>
    </row>
    <row r="3">
      <c r="A3" s="459" t="s">
        <v>976</v>
      </c>
    </row>
    <row r="4">
      <c r="A4" s="403" t="s">
        <v>771</v>
      </c>
    </row>
    <row r="5">
      <c r="A5" s="458"/>
      <c r="B5" s="458"/>
      <c r="C5" s="458"/>
      <c r="D5" s="458"/>
      <c r="E5" s="458"/>
      <c r="F5" s="458"/>
      <c r="G5" s="458"/>
      <c r="H5" s="458"/>
      <c r="I5" s="458"/>
    </row>
    <row r="6">
      <c r="A6" s="358" t="s">
        <v>4</v>
      </c>
      <c r="B6" s="406" t="s">
        <v>772</v>
      </c>
      <c r="C6" s="406" t="s">
        <v>773</v>
      </c>
      <c r="D6" s="358" t="s">
        <v>774</v>
      </c>
      <c r="E6" s="407" t="s">
        <v>775</v>
      </c>
      <c r="F6" s="14"/>
      <c r="G6" s="407" t="s">
        <v>776</v>
      </c>
      <c r="H6" s="14"/>
      <c r="I6" s="358" t="s">
        <v>777</v>
      </c>
    </row>
    <row r="7" ht="24.75" customHeight="1">
      <c r="A7" s="20"/>
      <c r="B7" s="20"/>
      <c r="C7" s="20"/>
      <c r="D7" s="20"/>
      <c r="E7" s="350" t="s">
        <v>778</v>
      </c>
      <c r="F7" s="350" t="s">
        <v>779</v>
      </c>
      <c r="G7" s="350" t="s">
        <v>778</v>
      </c>
      <c r="H7" s="350" t="s">
        <v>779</v>
      </c>
      <c r="I7" s="20"/>
    </row>
    <row r="8">
      <c r="A8" s="361" t="s">
        <v>21</v>
      </c>
      <c r="B8" s="361" t="s">
        <v>22</v>
      </c>
      <c r="C8" s="373" t="s">
        <v>23</v>
      </c>
      <c r="D8" s="361" t="s">
        <v>24</v>
      </c>
      <c r="E8" s="361" t="s">
        <v>25</v>
      </c>
      <c r="F8" s="361" t="s">
        <v>26</v>
      </c>
      <c r="G8" s="361" t="s">
        <v>27</v>
      </c>
      <c r="H8" s="361" t="s">
        <v>28</v>
      </c>
      <c r="I8" s="361" t="s">
        <v>29</v>
      </c>
    </row>
    <row r="9" ht="57.0" customHeight="1">
      <c r="A9" s="323" t="s">
        <v>493</v>
      </c>
      <c r="B9" s="460" t="s">
        <v>977</v>
      </c>
      <c r="C9" s="353" t="s">
        <v>978</v>
      </c>
      <c r="D9" s="461" t="s">
        <v>979</v>
      </c>
      <c r="E9" s="362" t="s">
        <v>980</v>
      </c>
      <c r="F9" s="362" t="s">
        <v>980</v>
      </c>
      <c r="G9" s="320">
        <v>519000.0</v>
      </c>
      <c r="H9" s="320">
        <v>519000.0</v>
      </c>
      <c r="I9" s="323" t="s">
        <v>981</v>
      </c>
    </row>
    <row r="10" ht="39.0" customHeight="1">
      <c r="A10" s="462"/>
      <c r="B10" s="463"/>
      <c r="C10" s="353" t="s">
        <v>982</v>
      </c>
      <c r="D10" s="461" t="s">
        <v>979</v>
      </c>
      <c r="E10" s="362" t="s">
        <v>983</v>
      </c>
      <c r="F10" s="362" t="s">
        <v>983</v>
      </c>
      <c r="G10" s="320">
        <v>164000.0</v>
      </c>
      <c r="H10" s="320">
        <v>164000.0</v>
      </c>
      <c r="I10" s="323" t="s">
        <v>981</v>
      </c>
    </row>
    <row r="11" ht="68.25" customHeight="1">
      <c r="A11" s="462"/>
      <c r="B11" s="463"/>
      <c r="C11" s="353" t="s">
        <v>984</v>
      </c>
      <c r="D11" s="461" t="s">
        <v>979</v>
      </c>
      <c r="E11" s="362" t="s">
        <v>985</v>
      </c>
      <c r="F11" s="362" t="s">
        <v>985</v>
      </c>
      <c r="G11" s="369">
        <v>128000.0</v>
      </c>
      <c r="H11" s="369">
        <v>128000.0</v>
      </c>
      <c r="I11" s="323" t="s">
        <v>981</v>
      </c>
    </row>
    <row r="12" ht="80.25" customHeight="1">
      <c r="A12" s="462"/>
      <c r="B12" s="463"/>
      <c r="C12" s="353" t="s">
        <v>986</v>
      </c>
      <c r="D12" s="461" t="s">
        <v>979</v>
      </c>
      <c r="E12" s="362" t="s">
        <v>987</v>
      </c>
      <c r="F12" s="362" t="s">
        <v>987</v>
      </c>
      <c r="G12" s="453">
        <v>330000.0</v>
      </c>
      <c r="H12" s="453">
        <v>330000.0</v>
      </c>
      <c r="I12" s="323" t="s">
        <v>981</v>
      </c>
    </row>
    <row r="13" ht="51.0" customHeight="1">
      <c r="A13" s="462"/>
      <c r="B13" s="462"/>
      <c r="C13" s="464" t="s">
        <v>988</v>
      </c>
      <c r="D13" s="461" t="s">
        <v>979</v>
      </c>
      <c r="E13" s="362" t="s">
        <v>989</v>
      </c>
      <c r="F13" s="362" t="s">
        <v>989</v>
      </c>
      <c r="G13" s="465">
        <v>10000.0</v>
      </c>
      <c r="H13" s="465">
        <v>10000.0</v>
      </c>
      <c r="I13" s="323" t="s">
        <v>981</v>
      </c>
    </row>
    <row r="14">
      <c r="A14" s="462"/>
      <c r="B14" s="462"/>
      <c r="C14" s="464" t="s">
        <v>990</v>
      </c>
      <c r="D14" s="461" t="s">
        <v>979</v>
      </c>
      <c r="E14" s="362" t="s">
        <v>991</v>
      </c>
      <c r="F14" s="362" t="s">
        <v>991</v>
      </c>
      <c r="G14" s="410">
        <v>33000.0</v>
      </c>
      <c r="H14" s="410">
        <v>33000.0</v>
      </c>
      <c r="I14" s="323" t="s">
        <v>981</v>
      </c>
    </row>
    <row r="15">
      <c r="A15" s="462"/>
      <c r="B15" s="462"/>
      <c r="C15" s="353" t="s">
        <v>992</v>
      </c>
      <c r="D15" s="461" t="s">
        <v>979</v>
      </c>
      <c r="E15" s="362" t="s">
        <v>987</v>
      </c>
      <c r="F15" s="362" t="s">
        <v>987</v>
      </c>
      <c r="G15" s="466">
        <v>65000.0</v>
      </c>
      <c r="H15" s="466">
        <v>65000.0</v>
      </c>
      <c r="I15" s="323" t="s">
        <v>981</v>
      </c>
    </row>
    <row r="16">
      <c r="A16" s="411" t="s">
        <v>894</v>
      </c>
      <c r="B16" s="16"/>
      <c r="C16" s="16"/>
      <c r="D16" s="16"/>
      <c r="E16" s="16"/>
      <c r="F16" s="14"/>
      <c r="G16" s="412">
        <f t="shared" ref="G16:H16" si="1">SUM(G9:G15)</f>
        <v>1249000</v>
      </c>
      <c r="H16" s="412">
        <f t="shared" si="1"/>
        <v>1249000</v>
      </c>
      <c r="I16" s="467"/>
    </row>
    <row r="17">
      <c r="A17" s="468"/>
      <c r="B17" s="468"/>
      <c r="C17" s="468"/>
      <c r="D17" s="468"/>
      <c r="E17" s="468"/>
      <c r="F17" s="468"/>
      <c r="G17" s="469"/>
      <c r="H17" s="469"/>
      <c r="I17" s="470"/>
    </row>
    <row r="18">
      <c r="A18" s="468"/>
      <c r="B18" s="468"/>
      <c r="C18" s="468"/>
      <c r="D18" s="468"/>
      <c r="E18" s="468"/>
      <c r="F18" s="468"/>
      <c r="G18" s="469"/>
      <c r="H18" s="469"/>
      <c r="I18" s="470"/>
    </row>
    <row r="19">
      <c r="A19" s="468"/>
      <c r="B19" s="468"/>
      <c r="C19" s="468"/>
      <c r="D19" s="468"/>
      <c r="E19" s="468"/>
      <c r="F19" s="468"/>
      <c r="G19" s="469"/>
      <c r="H19" s="469"/>
      <c r="I19" s="470"/>
    </row>
    <row r="20">
      <c r="A20" s="458"/>
      <c r="B20" s="458"/>
      <c r="C20" s="458"/>
      <c r="D20" s="458"/>
      <c r="E20" s="458"/>
      <c r="F20" s="458"/>
      <c r="G20" s="458"/>
      <c r="H20" s="458"/>
      <c r="I20" s="458"/>
    </row>
    <row r="21" ht="15.75" customHeight="1">
      <c r="A21" s="358" t="s">
        <v>4</v>
      </c>
      <c r="B21" s="406" t="s">
        <v>772</v>
      </c>
      <c r="C21" s="406" t="s">
        <v>773</v>
      </c>
      <c r="D21" s="358" t="s">
        <v>774</v>
      </c>
      <c r="E21" s="407" t="s">
        <v>775</v>
      </c>
      <c r="F21" s="14"/>
      <c r="G21" s="407" t="s">
        <v>776</v>
      </c>
      <c r="H21" s="14"/>
      <c r="I21" s="358" t="s">
        <v>777</v>
      </c>
    </row>
    <row r="22" ht="15.75" customHeight="1">
      <c r="A22" s="20"/>
      <c r="B22" s="20"/>
      <c r="C22" s="20"/>
      <c r="D22" s="20"/>
      <c r="E22" s="350" t="s">
        <v>778</v>
      </c>
      <c r="F22" s="350" t="s">
        <v>779</v>
      </c>
      <c r="G22" s="350" t="s">
        <v>778</v>
      </c>
      <c r="H22" s="350" t="s">
        <v>779</v>
      </c>
      <c r="I22" s="20"/>
    </row>
    <row r="23" ht="15.75" customHeight="1">
      <c r="A23" s="361" t="s">
        <v>21</v>
      </c>
      <c r="B23" s="361" t="s">
        <v>22</v>
      </c>
      <c r="C23" s="361" t="s">
        <v>23</v>
      </c>
      <c r="D23" s="361" t="s">
        <v>24</v>
      </c>
      <c r="E23" s="361" t="s">
        <v>25</v>
      </c>
      <c r="F23" s="361" t="s">
        <v>26</v>
      </c>
      <c r="G23" s="361" t="s">
        <v>27</v>
      </c>
      <c r="H23" s="361" t="s">
        <v>28</v>
      </c>
      <c r="I23" s="361" t="s">
        <v>29</v>
      </c>
    </row>
    <row r="24" ht="15.75" customHeight="1">
      <c r="A24" s="462"/>
      <c r="B24" s="462"/>
      <c r="C24" s="353" t="s">
        <v>993</v>
      </c>
      <c r="D24" s="461" t="s">
        <v>979</v>
      </c>
      <c r="E24" s="375" t="s">
        <v>994</v>
      </c>
      <c r="F24" s="375" t="s">
        <v>994</v>
      </c>
      <c r="G24" s="471">
        <v>30000.0</v>
      </c>
      <c r="H24" s="471">
        <v>30000.0</v>
      </c>
      <c r="I24" s="323" t="s">
        <v>981</v>
      </c>
    </row>
    <row r="25" ht="15.75" customHeight="1">
      <c r="A25" s="462"/>
      <c r="B25" s="462"/>
      <c r="C25" s="353" t="s">
        <v>995</v>
      </c>
      <c r="D25" s="461" t="s">
        <v>979</v>
      </c>
      <c r="E25" s="375" t="s">
        <v>996</v>
      </c>
      <c r="F25" s="375" t="s">
        <v>996</v>
      </c>
      <c r="G25" s="471">
        <v>100000.0</v>
      </c>
      <c r="H25" s="471">
        <v>100000.0</v>
      </c>
      <c r="I25" s="323" t="s">
        <v>981</v>
      </c>
    </row>
    <row r="26" ht="78.75" customHeight="1">
      <c r="A26" s="323" t="s">
        <v>997</v>
      </c>
      <c r="B26" s="460" t="s">
        <v>977</v>
      </c>
      <c r="C26" s="368" t="s">
        <v>998</v>
      </c>
      <c r="D26" s="323" t="s">
        <v>979</v>
      </c>
      <c r="E26" s="377" t="s">
        <v>999</v>
      </c>
      <c r="F26" s="377" t="s">
        <v>999</v>
      </c>
      <c r="G26" s="410">
        <v>30000.0</v>
      </c>
      <c r="H26" s="410">
        <v>30000.0</v>
      </c>
      <c r="I26" s="323" t="s">
        <v>981</v>
      </c>
    </row>
    <row r="27" ht="15.75" customHeight="1">
      <c r="A27" s="472"/>
      <c r="B27" s="472"/>
      <c r="C27" s="377" t="s">
        <v>1000</v>
      </c>
      <c r="D27" s="323" t="s">
        <v>979</v>
      </c>
      <c r="E27" s="377" t="s">
        <v>1001</v>
      </c>
      <c r="F27" s="377" t="s">
        <v>1001</v>
      </c>
      <c r="G27" s="410">
        <v>20000.0</v>
      </c>
      <c r="H27" s="410">
        <v>20000.0</v>
      </c>
      <c r="I27" s="323" t="s">
        <v>981</v>
      </c>
    </row>
    <row r="28" ht="35.25" customHeight="1">
      <c r="A28" s="472"/>
      <c r="B28" s="472"/>
      <c r="C28" s="377" t="s">
        <v>1002</v>
      </c>
      <c r="D28" s="323" t="s">
        <v>979</v>
      </c>
      <c r="E28" s="377" t="s">
        <v>1003</v>
      </c>
      <c r="F28" s="377" t="s">
        <v>1003</v>
      </c>
      <c r="G28" s="410">
        <v>17000.0</v>
      </c>
      <c r="H28" s="410">
        <v>17000.0</v>
      </c>
      <c r="I28" s="323" t="s">
        <v>981</v>
      </c>
    </row>
    <row r="29" ht="15.75" customHeight="1">
      <c r="A29" s="472"/>
      <c r="B29" s="472"/>
      <c r="C29" s="377" t="s">
        <v>1004</v>
      </c>
      <c r="D29" s="323" t="s">
        <v>979</v>
      </c>
      <c r="E29" s="377" t="s">
        <v>1005</v>
      </c>
      <c r="F29" s="377" t="s">
        <v>1005</v>
      </c>
      <c r="G29" s="410">
        <v>30000.0</v>
      </c>
      <c r="H29" s="410">
        <v>30000.0</v>
      </c>
      <c r="I29" s="323" t="s">
        <v>981</v>
      </c>
    </row>
    <row r="30" ht="15.75" customHeight="1">
      <c r="A30" s="462"/>
      <c r="B30" s="462"/>
      <c r="C30" s="377" t="s">
        <v>1006</v>
      </c>
      <c r="D30" s="323" t="s">
        <v>979</v>
      </c>
      <c r="E30" s="377" t="s">
        <v>1001</v>
      </c>
      <c r="F30" s="377" t="s">
        <v>1001</v>
      </c>
      <c r="G30" s="410">
        <v>17000.0</v>
      </c>
      <c r="H30" s="410">
        <v>17000.0</v>
      </c>
      <c r="I30" s="323" t="s">
        <v>981</v>
      </c>
    </row>
    <row r="31" ht="15.75" customHeight="1">
      <c r="A31" s="462"/>
      <c r="B31" s="462"/>
      <c r="C31" s="377" t="s">
        <v>1007</v>
      </c>
      <c r="D31" s="323" t="s">
        <v>979</v>
      </c>
      <c r="E31" s="377" t="s">
        <v>1008</v>
      </c>
      <c r="F31" s="377" t="s">
        <v>1008</v>
      </c>
      <c r="G31" s="369">
        <v>30000.0</v>
      </c>
      <c r="H31" s="369">
        <v>30000.0</v>
      </c>
      <c r="I31" s="323" t="s">
        <v>981</v>
      </c>
    </row>
    <row r="32" ht="15.75" customHeight="1">
      <c r="A32" s="462"/>
      <c r="B32" s="462"/>
      <c r="C32" s="377" t="s">
        <v>1009</v>
      </c>
      <c r="D32" s="323" t="s">
        <v>979</v>
      </c>
      <c r="E32" s="377" t="s">
        <v>1010</v>
      </c>
      <c r="F32" s="377" t="s">
        <v>1010</v>
      </c>
      <c r="G32" s="453">
        <v>30000.0</v>
      </c>
      <c r="H32" s="453">
        <v>30000.0</v>
      </c>
      <c r="I32" s="323" t="s">
        <v>981</v>
      </c>
    </row>
    <row r="33" ht="15.75" customHeight="1">
      <c r="A33" s="462"/>
      <c r="B33" s="462"/>
      <c r="C33" s="377" t="s">
        <v>1011</v>
      </c>
      <c r="D33" s="323" t="s">
        <v>979</v>
      </c>
      <c r="E33" s="377" t="s">
        <v>1012</v>
      </c>
      <c r="F33" s="377" t="s">
        <v>1012</v>
      </c>
      <c r="G33" s="453">
        <v>30000.0</v>
      </c>
      <c r="H33" s="453">
        <v>30000.0</v>
      </c>
      <c r="I33" s="323" t="s">
        <v>981</v>
      </c>
    </row>
    <row r="34" ht="15.75" customHeight="1">
      <c r="A34" s="462"/>
      <c r="B34" s="462"/>
      <c r="C34" s="377" t="s">
        <v>1013</v>
      </c>
      <c r="D34" s="323" t="s">
        <v>979</v>
      </c>
      <c r="E34" s="377" t="s">
        <v>1014</v>
      </c>
      <c r="F34" s="377" t="s">
        <v>1014</v>
      </c>
      <c r="G34" s="453">
        <v>117000.0</v>
      </c>
      <c r="H34" s="453">
        <v>117000.0</v>
      </c>
      <c r="I34" s="323" t="s">
        <v>981</v>
      </c>
    </row>
    <row r="35" ht="15.75" customHeight="1">
      <c r="A35" s="411" t="s">
        <v>894</v>
      </c>
      <c r="B35" s="16"/>
      <c r="C35" s="16"/>
      <c r="D35" s="16"/>
      <c r="E35" s="16"/>
      <c r="F35" s="14"/>
      <c r="G35" s="456">
        <f t="shared" ref="G35:H35" si="2">G34+G33+G32+G31+G30+G29+G28+G27+G26+G25+G24</f>
        <v>451000</v>
      </c>
      <c r="H35" s="456">
        <f t="shared" si="2"/>
        <v>451000</v>
      </c>
      <c r="I35" s="473"/>
    </row>
    <row r="36" ht="15.75" customHeight="1">
      <c r="A36" s="468"/>
      <c r="B36" s="468"/>
      <c r="C36" s="468"/>
      <c r="D36" s="468"/>
      <c r="E36" s="468"/>
      <c r="F36" s="468"/>
      <c r="G36" s="379"/>
      <c r="H36" s="379"/>
      <c r="I36" s="474"/>
    </row>
    <row r="37" ht="15.75" customHeight="1">
      <c r="A37" s="468"/>
      <c r="B37" s="468"/>
      <c r="C37" s="468"/>
      <c r="D37" s="468"/>
      <c r="E37" s="468"/>
      <c r="F37" s="468"/>
      <c r="G37" s="379"/>
      <c r="H37" s="379"/>
      <c r="I37" s="474"/>
    </row>
    <row r="38" ht="15.75" customHeight="1">
      <c r="A38" s="475"/>
      <c r="B38" s="475"/>
      <c r="C38" s="395"/>
      <c r="D38" s="440"/>
      <c r="E38" s="395"/>
      <c r="F38" s="395"/>
      <c r="G38" s="476"/>
      <c r="H38" s="476"/>
      <c r="I38" s="440"/>
    </row>
    <row r="39" ht="15.75" customHeight="1">
      <c r="A39" s="475"/>
      <c r="B39" s="475"/>
      <c r="C39" s="395"/>
      <c r="D39" s="440"/>
      <c r="E39" s="395"/>
      <c r="F39" s="395"/>
      <c r="G39" s="476"/>
      <c r="H39" s="476"/>
      <c r="I39" s="440"/>
    </row>
    <row r="40" ht="15.75" customHeight="1">
      <c r="A40" s="358" t="s">
        <v>4</v>
      </c>
      <c r="B40" s="406" t="s">
        <v>772</v>
      </c>
      <c r="C40" s="406" t="s">
        <v>773</v>
      </c>
      <c r="D40" s="358" t="s">
        <v>774</v>
      </c>
      <c r="E40" s="407" t="s">
        <v>775</v>
      </c>
      <c r="F40" s="14"/>
      <c r="G40" s="407" t="s">
        <v>776</v>
      </c>
      <c r="H40" s="14"/>
      <c r="I40" s="358" t="s">
        <v>777</v>
      </c>
    </row>
    <row r="41" ht="15.75" customHeight="1">
      <c r="A41" s="20"/>
      <c r="B41" s="20"/>
      <c r="C41" s="20"/>
      <c r="D41" s="20"/>
      <c r="E41" s="350" t="s">
        <v>778</v>
      </c>
      <c r="F41" s="350" t="s">
        <v>779</v>
      </c>
      <c r="G41" s="350" t="s">
        <v>778</v>
      </c>
      <c r="H41" s="350" t="s">
        <v>779</v>
      </c>
      <c r="I41" s="20"/>
    </row>
    <row r="42" ht="15.75" customHeight="1">
      <c r="A42" s="462"/>
      <c r="B42" s="462"/>
      <c r="C42" s="377" t="s">
        <v>1015</v>
      </c>
      <c r="D42" s="323" t="s">
        <v>979</v>
      </c>
      <c r="E42" s="377" t="s">
        <v>1016</v>
      </c>
      <c r="F42" s="377" t="s">
        <v>1016</v>
      </c>
      <c r="G42" s="453">
        <v>30000.0</v>
      </c>
      <c r="H42" s="453">
        <v>30000.0</v>
      </c>
      <c r="I42" s="323" t="s">
        <v>981</v>
      </c>
    </row>
    <row r="43" ht="15.75" customHeight="1">
      <c r="A43" s="462"/>
      <c r="B43" s="462"/>
      <c r="C43" s="377" t="s">
        <v>1017</v>
      </c>
      <c r="D43" s="323" t="s">
        <v>979</v>
      </c>
      <c r="E43" s="377" t="s">
        <v>1018</v>
      </c>
      <c r="F43" s="377" t="s">
        <v>1018</v>
      </c>
      <c r="G43" s="453">
        <v>14000.0</v>
      </c>
      <c r="H43" s="453">
        <v>14000.0</v>
      </c>
      <c r="I43" s="323" t="s">
        <v>981</v>
      </c>
    </row>
    <row r="44" ht="15.75" customHeight="1">
      <c r="A44" s="462"/>
      <c r="B44" s="462"/>
      <c r="C44" s="377" t="s">
        <v>1019</v>
      </c>
      <c r="D44" s="323" t="s">
        <v>979</v>
      </c>
      <c r="E44" s="377" t="s">
        <v>1020</v>
      </c>
      <c r="F44" s="377" t="s">
        <v>1020</v>
      </c>
      <c r="G44" s="453">
        <v>617000.0</v>
      </c>
      <c r="H44" s="453">
        <v>617000.0</v>
      </c>
      <c r="I44" s="323" t="s">
        <v>981</v>
      </c>
    </row>
    <row r="45" ht="15.75" customHeight="1">
      <c r="A45" s="462"/>
      <c r="B45" s="462"/>
      <c r="C45" s="377" t="s">
        <v>1021</v>
      </c>
      <c r="D45" s="323" t="s">
        <v>979</v>
      </c>
      <c r="E45" s="377" t="s">
        <v>1020</v>
      </c>
      <c r="F45" s="377" t="s">
        <v>1020</v>
      </c>
      <c r="G45" s="465">
        <v>200000.0</v>
      </c>
      <c r="H45" s="465">
        <v>200000.0</v>
      </c>
      <c r="I45" s="323" t="s">
        <v>981</v>
      </c>
    </row>
    <row r="46" ht="15.75" customHeight="1">
      <c r="A46" s="462"/>
      <c r="B46" s="462"/>
      <c r="C46" s="377" t="s">
        <v>1022</v>
      </c>
      <c r="D46" s="323" t="s">
        <v>979</v>
      </c>
      <c r="E46" s="377" t="s">
        <v>1020</v>
      </c>
      <c r="F46" s="377" t="s">
        <v>1020</v>
      </c>
      <c r="G46" s="410">
        <v>195000.0</v>
      </c>
      <c r="H46" s="410">
        <v>195000.0</v>
      </c>
      <c r="I46" s="323" t="s">
        <v>981</v>
      </c>
    </row>
    <row r="47" ht="15.75" customHeight="1">
      <c r="A47" s="411" t="s">
        <v>894</v>
      </c>
      <c r="B47" s="16"/>
      <c r="C47" s="16"/>
      <c r="D47" s="16"/>
      <c r="E47" s="16"/>
      <c r="F47" s="14"/>
      <c r="G47" s="412">
        <f t="shared" ref="G47:H47" si="3">G46+G45+G44+G43+G42</f>
        <v>1056000</v>
      </c>
      <c r="H47" s="412">
        <f t="shared" si="3"/>
        <v>1056000</v>
      </c>
      <c r="I47" s="477"/>
    </row>
    <row r="48" ht="15.75" customHeight="1">
      <c r="A48" s="478" t="s">
        <v>411</v>
      </c>
      <c r="B48" s="16"/>
      <c r="C48" s="16"/>
      <c r="D48" s="16"/>
      <c r="E48" s="16"/>
      <c r="F48" s="14"/>
      <c r="G48" s="479">
        <f t="shared" ref="G48:H48" si="4">G47+G35+G16</f>
        <v>2756000</v>
      </c>
      <c r="H48" s="479">
        <f t="shared" si="4"/>
        <v>2756000</v>
      </c>
      <c r="I48" s="480"/>
    </row>
    <row r="49" ht="15.75" customHeight="1">
      <c r="A49" s="468"/>
      <c r="B49" s="468"/>
      <c r="C49" s="468"/>
      <c r="D49" s="468"/>
      <c r="E49" s="468"/>
      <c r="F49" s="468"/>
      <c r="G49" s="469"/>
      <c r="H49" s="469"/>
      <c r="I49" s="481"/>
    </row>
    <row r="50" ht="15.75" customHeight="1">
      <c r="A50" s="458" t="s">
        <v>412</v>
      </c>
      <c r="B50" s="458"/>
      <c r="C50" s="458"/>
      <c r="D50" s="458"/>
      <c r="E50" s="458"/>
      <c r="F50" s="458"/>
      <c r="G50" s="458" t="s">
        <v>695</v>
      </c>
      <c r="H50" s="458"/>
      <c r="I50" s="458"/>
    </row>
    <row r="51" ht="15.75" customHeight="1">
      <c r="A51" s="458"/>
      <c r="B51" s="458"/>
      <c r="C51" s="458"/>
      <c r="D51" s="458"/>
      <c r="E51" s="458"/>
      <c r="F51" s="458"/>
      <c r="G51" s="458"/>
      <c r="H51" s="458"/>
      <c r="I51" s="458"/>
    </row>
    <row r="52" ht="15.75" customHeight="1">
      <c r="A52" s="482" t="s">
        <v>415</v>
      </c>
      <c r="B52" s="482"/>
      <c r="C52" s="482"/>
      <c r="D52" s="482" t="s">
        <v>416</v>
      </c>
      <c r="E52" s="482"/>
      <c r="F52" s="482"/>
      <c r="G52" s="482" t="s">
        <v>417</v>
      </c>
      <c r="H52" s="458"/>
      <c r="I52" s="458"/>
    </row>
    <row r="53" ht="15.75" customHeight="1">
      <c r="A53" s="458" t="s">
        <v>175</v>
      </c>
      <c r="B53" s="458"/>
      <c r="C53" s="458"/>
      <c r="D53" s="458" t="s">
        <v>419</v>
      </c>
      <c r="E53" s="458"/>
      <c r="F53" s="458"/>
      <c r="G53" s="458" t="s">
        <v>420</v>
      </c>
      <c r="H53" s="458"/>
      <c r="I53" s="458"/>
    </row>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8">
    <mergeCell ref="E6:F6"/>
    <mergeCell ref="G6:H6"/>
    <mergeCell ref="A2:I2"/>
    <mergeCell ref="A3:I3"/>
    <mergeCell ref="A4:I4"/>
    <mergeCell ref="A6:A7"/>
    <mergeCell ref="B6:B7"/>
    <mergeCell ref="C6:C7"/>
    <mergeCell ref="I6:I7"/>
    <mergeCell ref="G21:H21"/>
    <mergeCell ref="I21:I22"/>
    <mergeCell ref="G40:H40"/>
    <mergeCell ref="I40:I41"/>
    <mergeCell ref="A21:A22"/>
    <mergeCell ref="A40:A41"/>
    <mergeCell ref="B40:B41"/>
    <mergeCell ref="C40:C41"/>
    <mergeCell ref="D40:D41"/>
    <mergeCell ref="E40:F40"/>
    <mergeCell ref="A47:F47"/>
    <mergeCell ref="A48:F48"/>
    <mergeCell ref="D6:D7"/>
    <mergeCell ref="A16:F16"/>
    <mergeCell ref="B21:B22"/>
    <mergeCell ref="C21:C22"/>
    <mergeCell ref="D21:D22"/>
    <mergeCell ref="E21:F21"/>
    <mergeCell ref="A35:F35"/>
  </mergeCells>
  <printOptions/>
  <pageMargins bottom="0.5" footer="0.0" header="0.0" left="0.7" right="1.0" top="0.5"/>
  <pageSetup paperSize="5" orientation="landscape"/>
  <drawing r:id="rId1"/>
</worksheet>
</file>

<file path=xl/worksheets/sheet2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8.14"/>
    <col customWidth="1" min="2" max="2" width="16.71"/>
    <col customWidth="1" min="3" max="3" width="19.71"/>
    <col customWidth="1" min="4" max="4" width="17.0"/>
    <col customWidth="1" min="5" max="5" width="14.43"/>
    <col customWidth="1" min="6" max="6" width="16.71"/>
    <col customWidth="1" min="7" max="7" width="15.71"/>
    <col customWidth="1" min="8" max="8" width="12.43"/>
    <col customWidth="1" min="9" max="9" width="19.86"/>
    <col customWidth="1" min="10" max="26" width="8.71"/>
  </cols>
  <sheetData>
    <row r="1">
      <c r="I1" s="403" t="s">
        <v>1023</v>
      </c>
    </row>
    <row r="2">
      <c r="A2" s="404" t="s">
        <v>852</v>
      </c>
    </row>
    <row r="3">
      <c r="A3" s="405" t="s">
        <v>1024</v>
      </c>
    </row>
    <row r="4">
      <c r="A4" s="404" t="s">
        <v>771</v>
      </c>
    </row>
    <row r="6">
      <c r="A6" s="358" t="s">
        <v>4</v>
      </c>
      <c r="B6" s="406" t="s">
        <v>772</v>
      </c>
      <c r="C6" s="406" t="s">
        <v>773</v>
      </c>
      <c r="D6" s="358" t="s">
        <v>774</v>
      </c>
      <c r="E6" s="407" t="s">
        <v>775</v>
      </c>
      <c r="F6" s="14"/>
      <c r="G6" s="407" t="s">
        <v>776</v>
      </c>
      <c r="H6" s="14"/>
      <c r="I6" s="358" t="s">
        <v>777</v>
      </c>
    </row>
    <row r="7">
      <c r="A7" s="20"/>
      <c r="B7" s="20"/>
      <c r="C7" s="20"/>
      <c r="D7" s="20"/>
      <c r="E7" s="408" t="s">
        <v>778</v>
      </c>
      <c r="F7" s="408" t="s">
        <v>779</v>
      </c>
      <c r="G7" s="408" t="s">
        <v>778</v>
      </c>
      <c r="H7" s="408" t="s">
        <v>779</v>
      </c>
      <c r="I7" s="20"/>
    </row>
    <row r="8">
      <c r="A8" s="361" t="s">
        <v>21</v>
      </c>
      <c r="B8" s="361" t="s">
        <v>22</v>
      </c>
      <c r="C8" s="361" t="s">
        <v>23</v>
      </c>
      <c r="D8" s="361" t="s">
        <v>24</v>
      </c>
      <c r="E8" s="361" t="s">
        <v>25</v>
      </c>
      <c r="F8" s="361" t="s">
        <v>26</v>
      </c>
      <c r="G8" s="361" t="s">
        <v>27</v>
      </c>
      <c r="H8" s="361" t="s">
        <v>28</v>
      </c>
      <c r="I8" s="361" t="s">
        <v>29</v>
      </c>
    </row>
    <row r="9">
      <c r="A9" s="483" t="s">
        <v>711</v>
      </c>
      <c r="B9" s="484" t="s">
        <v>780</v>
      </c>
      <c r="C9" s="485" t="s">
        <v>1025</v>
      </c>
      <c r="D9" s="486" t="s">
        <v>1026</v>
      </c>
      <c r="E9" s="485" t="s">
        <v>1027</v>
      </c>
      <c r="F9" s="485" t="s">
        <v>1027</v>
      </c>
      <c r="G9" s="487">
        <v>1000000.0</v>
      </c>
      <c r="H9" s="487">
        <v>1000000.0</v>
      </c>
      <c r="I9" s="488" t="s">
        <v>1028</v>
      </c>
    </row>
    <row r="10">
      <c r="A10" s="489"/>
      <c r="B10" s="490"/>
      <c r="C10" s="490" t="s">
        <v>1029</v>
      </c>
      <c r="D10" s="18"/>
      <c r="E10" s="490" t="s">
        <v>1030</v>
      </c>
      <c r="F10" s="490" t="s">
        <v>1030</v>
      </c>
      <c r="G10" s="491"/>
      <c r="H10" s="491"/>
      <c r="I10" s="492"/>
    </row>
    <row r="11">
      <c r="A11" s="493"/>
      <c r="B11" s="494"/>
      <c r="C11" s="494" t="s">
        <v>1031</v>
      </c>
      <c r="D11" s="20"/>
      <c r="E11" s="494" t="s">
        <v>1032</v>
      </c>
      <c r="F11" s="494" t="s">
        <v>1032</v>
      </c>
      <c r="G11" s="495"/>
      <c r="H11" s="495"/>
      <c r="I11" s="496"/>
    </row>
    <row r="12">
      <c r="A12" s="497"/>
      <c r="B12" s="329"/>
      <c r="C12" s="490" t="s">
        <v>1033</v>
      </c>
      <c r="D12" s="490"/>
      <c r="E12" s="490" t="s">
        <v>1034</v>
      </c>
      <c r="F12" s="490" t="s">
        <v>1034</v>
      </c>
      <c r="G12" s="491">
        <v>1000000.0</v>
      </c>
      <c r="H12" s="491">
        <v>1000000.0</v>
      </c>
      <c r="I12" s="488" t="s">
        <v>1028</v>
      </c>
    </row>
    <row r="13">
      <c r="A13" s="489"/>
      <c r="B13" s="490"/>
      <c r="C13" s="490" t="s">
        <v>1035</v>
      </c>
      <c r="D13" s="498" t="s">
        <v>1036</v>
      </c>
      <c r="E13" s="490" t="s">
        <v>1037</v>
      </c>
      <c r="F13" s="490" t="s">
        <v>1037</v>
      </c>
      <c r="G13" s="491"/>
      <c r="H13" s="491"/>
      <c r="I13" s="492"/>
    </row>
    <row r="14">
      <c r="A14" s="493"/>
      <c r="B14" s="494"/>
      <c r="C14" s="494" t="s">
        <v>1038</v>
      </c>
      <c r="D14" s="494"/>
      <c r="E14" s="494"/>
      <c r="F14" s="494"/>
      <c r="G14" s="495"/>
      <c r="H14" s="495"/>
      <c r="I14" s="496"/>
    </row>
    <row r="15">
      <c r="A15" s="499"/>
      <c r="B15" s="490"/>
      <c r="C15" s="490" t="s">
        <v>1039</v>
      </c>
      <c r="D15" s="498" t="s">
        <v>1026</v>
      </c>
      <c r="E15" s="490" t="s">
        <v>1040</v>
      </c>
      <c r="F15" s="490" t="s">
        <v>1040</v>
      </c>
      <c r="G15" s="491">
        <v>100000.0</v>
      </c>
      <c r="H15" s="491">
        <v>100000.0</v>
      </c>
      <c r="I15" s="488" t="s">
        <v>1028</v>
      </c>
    </row>
    <row r="16">
      <c r="A16" s="499"/>
      <c r="B16" s="490"/>
      <c r="C16" s="490"/>
      <c r="D16" s="490"/>
      <c r="E16" s="490" t="s">
        <v>1041</v>
      </c>
      <c r="F16" s="490" t="s">
        <v>1041</v>
      </c>
      <c r="G16" s="491"/>
      <c r="H16" s="491"/>
      <c r="I16" s="492"/>
    </row>
    <row r="17">
      <c r="A17" s="500"/>
      <c r="B17" s="335"/>
      <c r="C17" s="494"/>
      <c r="D17" s="494"/>
      <c r="E17" s="494" t="s">
        <v>1042</v>
      </c>
      <c r="F17" s="494" t="s">
        <v>1042</v>
      </c>
      <c r="G17" s="495"/>
      <c r="H17" s="495"/>
      <c r="I17" s="496"/>
    </row>
    <row r="18">
      <c r="A18" s="499"/>
      <c r="B18" s="329"/>
      <c r="C18" s="490" t="s">
        <v>1043</v>
      </c>
      <c r="D18" s="492" t="s">
        <v>1044</v>
      </c>
      <c r="E18" s="490" t="s">
        <v>1045</v>
      </c>
      <c r="F18" s="490" t="s">
        <v>1045</v>
      </c>
      <c r="G18" s="491">
        <v>1000000.0</v>
      </c>
      <c r="H18" s="491">
        <v>1000000.0</v>
      </c>
      <c r="I18" s="488" t="s">
        <v>1028</v>
      </c>
    </row>
    <row r="19">
      <c r="A19" s="499"/>
      <c r="B19" s="490"/>
      <c r="C19" s="490" t="s">
        <v>1046</v>
      </c>
      <c r="D19" s="492" t="s">
        <v>1047</v>
      </c>
      <c r="E19" s="490" t="s">
        <v>1048</v>
      </c>
      <c r="F19" s="490" t="s">
        <v>1048</v>
      </c>
      <c r="G19" s="491"/>
      <c r="H19" s="491"/>
      <c r="I19" s="492"/>
    </row>
    <row r="20">
      <c r="A20" s="500"/>
      <c r="B20" s="494"/>
      <c r="C20" s="494" t="s">
        <v>1049</v>
      </c>
      <c r="D20" s="496"/>
      <c r="E20" s="494"/>
      <c r="F20" s="494"/>
      <c r="G20" s="495"/>
      <c r="H20" s="495"/>
      <c r="I20" s="496"/>
    </row>
    <row r="21" ht="15.75" customHeight="1">
      <c r="A21" s="499"/>
      <c r="B21" s="499"/>
      <c r="C21" s="490"/>
      <c r="D21" s="499"/>
      <c r="E21" s="490" t="s">
        <v>1050</v>
      </c>
      <c r="F21" s="490" t="s">
        <v>1050</v>
      </c>
      <c r="G21" s="491">
        <v>1000000.0</v>
      </c>
      <c r="H21" s="491">
        <v>1000000.0</v>
      </c>
      <c r="I21" s="488" t="s">
        <v>1028</v>
      </c>
    </row>
    <row r="22" ht="15.75" customHeight="1">
      <c r="A22" s="499"/>
      <c r="B22" s="499"/>
      <c r="C22" s="490"/>
      <c r="D22" s="492" t="s">
        <v>1044</v>
      </c>
      <c r="E22" s="490" t="s">
        <v>1051</v>
      </c>
      <c r="F22" s="490" t="s">
        <v>1051</v>
      </c>
      <c r="G22" s="491"/>
      <c r="H22" s="491"/>
      <c r="I22" s="501"/>
    </row>
    <row r="23" ht="15.75" customHeight="1">
      <c r="A23" s="499"/>
      <c r="B23" s="499"/>
      <c r="C23" s="490"/>
      <c r="D23" s="492" t="s">
        <v>1047</v>
      </c>
      <c r="E23" s="490" t="s">
        <v>1052</v>
      </c>
      <c r="F23" s="490" t="s">
        <v>1052</v>
      </c>
      <c r="G23" s="502"/>
      <c r="H23" s="502"/>
      <c r="I23" s="501"/>
    </row>
    <row r="24" ht="15.75" customHeight="1">
      <c r="A24" s="500"/>
      <c r="B24" s="500"/>
      <c r="C24" s="494"/>
      <c r="D24" s="500"/>
      <c r="E24" s="494" t="s">
        <v>1049</v>
      </c>
      <c r="F24" s="494" t="s">
        <v>1049</v>
      </c>
      <c r="G24" s="503"/>
      <c r="H24" s="503"/>
      <c r="I24" s="504"/>
    </row>
    <row r="25" ht="15.75" customHeight="1">
      <c r="A25" s="499"/>
      <c r="B25" s="499"/>
      <c r="C25" s="490" t="s">
        <v>1053</v>
      </c>
      <c r="D25" s="498" t="s">
        <v>1054</v>
      </c>
      <c r="E25" s="490" t="s">
        <v>1055</v>
      </c>
      <c r="F25" s="490" t="s">
        <v>1055</v>
      </c>
      <c r="G25" s="491">
        <v>200000.0</v>
      </c>
      <c r="H25" s="491">
        <v>200000.0</v>
      </c>
      <c r="I25" s="488" t="s">
        <v>1028</v>
      </c>
    </row>
    <row r="26" ht="15.75" customHeight="1">
      <c r="A26" s="499"/>
      <c r="B26" s="499"/>
      <c r="C26" s="490" t="s">
        <v>1056</v>
      </c>
      <c r="D26" s="18"/>
      <c r="E26" s="490" t="s">
        <v>1057</v>
      </c>
      <c r="F26" s="490" t="s">
        <v>1057</v>
      </c>
      <c r="G26" s="490"/>
      <c r="H26" s="490"/>
      <c r="I26" s="499"/>
    </row>
    <row r="27" ht="15.75" customHeight="1">
      <c r="A27" s="499"/>
      <c r="B27" s="499"/>
      <c r="C27" s="490" t="s">
        <v>1058</v>
      </c>
      <c r="D27" s="18"/>
      <c r="E27" s="490"/>
      <c r="F27" s="490"/>
      <c r="G27" s="490"/>
      <c r="H27" s="490"/>
      <c r="I27" s="490"/>
    </row>
    <row r="28" ht="15.75" customHeight="1">
      <c r="A28" s="499"/>
      <c r="B28" s="499"/>
      <c r="C28" s="490" t="s">
        <v>1059</v>
      </c>
      <c r="D28" s="18"/>
      <c r="E28" s="490"/>
      <c r="F28" s="490"/>
      <c r="G28" s="490"/>
      <c r="H28" s="490"/>
      <c r="I28" s="499"/>
    </row>
    <row r="29" ht="15.75" customHeight="1">
      <c r="A29" s="505" t="s">
        <v>411</v>
      </c>
      <c r="B29" s="16"/>
      <c r="C29" s="16"/>
      <c r="D29" s="16"/>
      <c r="E29" s="16"/>
      <c r="F29" s="14"/>
      <c r="G29" s="506">
        <f t="shared" ref="G29:H29" si="1">G25+G18+G15+G12+G9+G21</f>
        <v>4300000</v>
      </c>
      <c r="H29" s="506">
        <f t="shared" si="1"/>
        <v>4300000</v>
      </c>
      <c r="I29" s="337"/>
    </row>
    <row r="30" ht="15.75" customHeight="1">
      <c r="A30" s="414" t="s">
        <v>412</v>
      </c>
      <c r="G30" s="414" t="s">
        <v>695</v>
      </c>
    </row>
    <row r="31" ht="15.75" customHeight="1"/>
    <row r="32" ht="15.75" customHeight="1"/>
    <row r="33" ht="15.75" customHeight="1">
      <c r="A33" s="415" t="s">
        <v>415</v>
      </c>
      <c r="B33" s="415"/>
      <c r="C33" s="415"/>
      <c r="D33" s="415" t="s">
        <v>416</v>
      </c>
      <c r="E33" s="415"/>
      <c r="F33" s="415"/>
      <c r="G33" s="415" t="s">
        <v>417</v>
      </c>
    </row>
    <row r="34" ht="15.75" customHeight="1">
      <c r="A34" s="414" t="s">
        <v>175</v>
      </c>
      <c r="D34" s="414" t="s">
        <v>419</v>
      </c>
      <c r="G34" s="414" t="s">
        <v>420</v>
      </c>
    </row>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3">
    <mergeCell ref="E6:F6"/>
    <mergeCell ref="G6:H6"/>
    <mergeCell ref="D9:D11"/>
    <mergeCell ref="D25:D28"/>
    <mergeCell ref="A29:F29"/>
    <mergeCell ref="A2:I2"/>
    <mergeCell ref="A3:I3"/>
    <mergeCell ref="A4:I4"/>
    <mergeCell ref="A6:A7"/>
    <mergeCell ref="B6:B7"/>
    <mergeCell ref="C6:C7"/>
    <mergeCell ref="D6:D7"/>
    <mergeCell ref="I6:I7"/>
  </mergeCells>
  <printOptions/>
  <pageMargins bottom="0.5" footer="0.0" header="0.0" left="0.7" right="0.45" top="0.5"/>
  <pageSetup paperSize="5" orientation="landscape"/>
  <drawing r:id="rId1"/>
</worksheet>
</file>

<file path=xl/worksheets/sheet2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71"/>
    <col customWidth="1" min="2" max="2" width="15.57"/>
    <col customWidth="1" min="3" max="3" width="17.29"/>
    <col customWidth="1" min="4" max="4" width="16.57"/>
    <col customWidth="1" min="5" max="5" width="16.86"/>
    <col customWidth="1" min="6" max="6" width="15.43"/>
    <col customWidth="1" min="7" max="7" width="14.29"/>
    <col customWidth="1" min="8" max="8" width="13.43"/>
    <col customWidth="1" min="9" max="9" width="18.71"/>
    <col customWidth="1" min="10" max="26" width="8.71"/>
  </cols>
  <sheetData>
    <row r="1">
      <c r="I1" s="403" t="s">
        <v>1060</v>
      </c>
    </row>
    <row r="2">
      <c r="A2" s="404" t="s">
        <v>852</v>
      </c>
    </row>
    <row r="3">
      <c r="A3" s="405" t="s">
        <v>1061</v>
      </c>
    </row>
    <row r="4">
      <c r="A4" s="404" t="s">
        <v>771</v>
      </c>
    </row>
    <row r="6">
      <c r="A6" s="358" t="s">
        <v>4</v>
      </c>
      <c r="B6" s="406" t="s">
        <v>772</v>
      </c>
      <c r="C6" s="406" t="s">
        <v>773</v>
      </c>
      <c r="D6" s="358" t="s">
        <v>774</v>
      </c>
      <c r="E6" s="407" t="s">
        <v>775</v>
      </c>
      <c r="F6" s="14"/>
      <c r="G6" s="407" t="s">
        <v>776</v>
      </c>
      <c r="H6" s="14"/>
      <c r="I6" s="358" t="s">
        <v>777</v>
      </c>
    </row>
    <row r="7">
      <c r="A7" s="20"/>
      <c r="B7" s="20"/>
      <c r="C7" s="20"/>
      <c r="D7" s="20"/>
      <c r="E7" s="408" t="s">
        <v>778</v>
      </c>
      <c r="F7" s="408" t="s">
        <v>779</v>
      </c>
      <c r="G7" s="408" t="s">
        <v>778</v>
      </c>
      <c r="H7" s="408" t="s">
        <v>779</v>
      </c>
      <c r="I7" s="20"/>
    </row>
    <row r="8">
      <c r="A8" s="361" t="s">
        <v>21</v>
      </c>
      <c r="B8" s="361" t="s">
        <v>22</v>
      </c>
      <c r="C8" s="361" t="s">
        <v>23</v>
      </c>
      <c r="D8" s="361" t="s">
        <v>24</v>
      </c>
      <c r="E8" s="361" t="s">
        <v>25</v>
      </c>
      <c r="F8" s="361" t="s">
        <v>26</v>
      </c>
      <c r="G8" s="361" t="s">
        <v>27</v>
      </c>
      <c r="H8" s="361" t="s">
        <v>28</v>
      </c>
      <c r="I8" s="361" t="s">
        <v>29</v>
      </c>
    </row>
    <row r="9">
      <c r="A9" s="323"/>
      <c r="B9" s="314" t="s">
        <v>977</v>
      </c>
      <c r="C9" s="507" t="s">
        <v>1062</v>
      </c>
      <c r="D9" s="323" t="s">
        <v>1063</v>
      </c>
      <c r="E9" s="508" t="s">
        <v>1064</v>
      </c>
      <c r="F9" s="508" t="s">
        <v>1064</v>
      </c>
      <c r="G9" s="471">
        <v>26000.0</v>
      </c>
      <c r="H9" s="471">
        <v>26000.0</v>
      </c>
      <c r="I9" s="319" t="s">
        <v>1028</v>
      </c>
    </row>
    <row r="10">
      <c r="A10" s="323"/>
      <c r="B10" s="509"/>
      <c r="C10" s="368" t="s">
        <v>1065</v>
      </c>
      <c r="D10" s="319" t="s">
        <v>1066</v>
      </c>
      <c r="E10" s="508" t="s">
        <v>1067</v>
      </c>
      <c r="F10" s="508" t="s">
        <v>1067</v>
      </c>
      <c r="G10" s="471">
        <v>150000.0</v>
      </c>
      <c r="H10" s="471">
        <v>150000.0</v>
      </c>
      <c r="I10" s="319" t="s">
        <v>1028</v>
      </c>
    </row>
    <row r="11">
      <c r="A11" s="323"/>
      <c r="B11" s="509"/>
      <c r="C11" s="452" t="s">
        <v>221</v>
      </c>
      <c r="D11" s="319" t="s">
        <v>1068</v>
      </c>
      <c r="E11" s="508" t="s">
        <v>840</v>
      </c>
      <c r="F11" s="508" t="s">
        <v>840</v>
      </c>
      <c r="G11" s="471">
        <v>150000.0</v>
      </c>
      <c r="H11" s="471">
        <v>150000.0</v>
      </c>
      <c r="I11" s="319" t="s">
        <v>1028</v>
      </c>
    </row>
    <row r="12">
      <c r="A12" s="323"/>
      <c r="B12" s="509"/>
      <c r="C12" s="368" t="s">
        <v>1069</v>
      </c>
      <c r="D12" s="319" t="s">
        <v>1070</v>
      </c>
      <c r="E12" s="508" t="s">
        <v>1071</v>
      </c>
      <c r="F12" s="508" t="s">
        <v>1071</v>
      </c>
      <c r="G12" s="471">
        <v>300000.0</v>
      </c>
      <c r="H12" s="471">
        <v>300000.0</v>
      </c>
      <c r="I12" s="319" t="s">
        <v>1028</v>
      </c>
    </row>
    <row r="13">
      <c r="A13" s="323"/>
      <c r="B13" s="509"/>
      <c r="C13" s="368" t="s">
        <v>1072</v>
      </c>
      <c r="D13" s="319" t="s">
        <v>1073</v>
      </c>
      <c r="E13" s="508" t="s">
        <v>1074</v>
      </c>
      <c r="F13" s="508" t="s">
        <v>1074</v>
      </c>
      <c r="G13" s="471">
        <v>100000.0</v>
      </c>
      <c r="H13" s="471">
        <v>100000.0</v>
      </c>
      <c r="I13" s="319" t="s">
        <v>1028</v>
      </c>
    </row>
    <row r="14">
      <c r="A14" s="323"/>
      <c r="B14" s="509"/>
      <c r="C14" s="368" t="s">
        <v>1075</v>
      </c>
      <c r="D14" s="319" t="s">
        <v>1073</v>
      </c>
      <c r="E14" s="508" t="s">
        <v>1076</v>
      </c>
      <c r="F14" s="508" t="s">
        <v>1076</v>
      </c>
      <c r="G14" s="471">
        <v>20000.0</v>
      </c>
      <c r="H14" s="471">
        <v>20000.0</v>
      </c>
      <c r="I14" s="319" t="s">
        <v>1028</v>
      </c>
    </row>
    <row r="17">
      <c r="A17" s="358" t="s">
        <v>4</v>
      </c>
      <c r="B17" s="406" t="s">
        <v>772</v>
      </c>
      <c r="C17" s="406" t="s">
        <v>773</v>
      </c>
      <c r="D17" s="358" t="s">
        <v>774</v>
      </c>
      <c r="E17" s="407" t="s">
        <v>775</v>
      </c>
      <c r="F17" s="14"/>
      <c r="G17" s="407" t="s">
        <v>776</v>
      </c>
      <c r="H17" s="14"/>
      <c r="I17" s="358" t="s">
        <v>777</v>
      </c>
    </row>
    <row r="18">
      <c r="A18" s="20"/>
      <c r="B18" s="20"/>
      <c r="C18" s="20"/>
      <c r="D18" s="20"/>
      <c r="E18" s="510" t="s">
        <v>778</v>
      </c>
      <c r="F18" s="510" t="s">
        <v>779</v>
      </c>
      <c r="G18" s="510" t="s">
        <v>778</v>
      </c>
      <c r="H18" s="510" t="s">
        <v>779</v>
      </c>
      <c r="I18" s="20"/>
    </row>
    <row r="19">
      <c r="A19" s="361" t="s">
        <v>21</v>
      </c>
      <c r="B19" s="361" t="s">
        <v>22</v>
      </c>
      <c r="C19" s="361" t="s">
        <v>23</v>
      </c>
      <c r="D19" s="361" t="s">
        <v>24</v>
      </c>
      <c r="E19" s="361" t="s">
        <v>25</v>
      </c>
      <c r="F19" s="361" t="s">
        <v>26</v>
      </c>
      <c r="G19" s="361" t="s">
        <v>27</v>
      </c>
      <c r="H19" s="361" t="s">
        <v>28</v>
      </c>
      <c r="I19" s="361" t="s">
        <v>29</v>
      </c>
    </row>
    <row r="20">
      <c r="A20" s="323"/>
      <c r="B20" s="314" t="s">
        <v>977</v>
      </c>
      <c r="C20" s="399" t="s">
        <v>1077</v>
      </c>
      <c r="D20" s="319" t="s">
        <v>1073</v>
      </c>
      <c r="E20" s="508" t="s">
        <v>1078</v>
      </c>
      <c r="F20" s="508" t="s">
        <v>1078</v>
      </c>
      <c r="G20" s="471">
        <v>100000.0</v>
      </c>
      <c r="H20" s="471">
        <v>100000.0</v>
      </c>
      <c r="I20" s="319" t="s">
        <v>1028</v>
      </c>
    </row>
    <row r="21" ht="15.75" customHeight="1">
      <c r="A21" s="323"/>
      <c r="B21" s="509"/>
      <c r="C21" s="464" t="s">
        <v>1079</v>
      </c>
      <c r="D21" s="319" t="s">
        <v>1070</v>
      </c>
      <c r="E21" s="511" t="s">
        <v>1080</v>
      </c>
      <c r="F21" s="511" t="s">
        <v>1080</v>
      </c>
      <c r="G21" s="512" t="s">
        <v>1081</v>
      </c>
      <c r="H21" s="512" t="s">
        <v>1081</v>
      </c>
      <c r="I21" s="319" t="s">
        <v>1028</v>
      </c>
    </row>
    <row r="22" ht="15.75" customHeight="1">
      <c r="A22" s="323"/>
      <c r="B22" s="509"/>
      <c r="C22" s="464" t="s">
        <v>1082</v>
      </c>
      <c r="D22" s="319" t="s">
        <v>1070</v>
      </c>
      <c r="E22" s="511" t="s">
        <v>1083</v>
      </c>
      <c r="F22" s="511" t="s">
        <v>1083</v>
      </c>
      <c r="G22" s="512" t="s">
        <v>1081</v>
      </c>
      <c r="H22" s="512" t="s">
        <v>1081</v>
      </c>
      <c r="I22" s="319" t="s">
        <v>1028</v>
      </c>
    </row>
    <row r="23" ht="15.75" customHeight="1">
      <c r="A23" s="323"/>
      <c r="B23" s="509"/>
      <c r="C23" s="464" t="s">
        <v>1084</v>
      </c>
      <c r="D23" s="319" t="s">
        <v>1068</v>
      </c>
      <c r="E23" s="368" t="s">
        <v>1085</v>
      </c>
      <c r="F23" s="368" t="s">
        <v>1085</v>
      </c>
      <c r="G23" s="471">
        <v>260000.0</v>
      </c>
      <c r="H23" s="471">
        <v>260000.0</v>
      </c>
      <c r="I23" s="319" t="s">
        <v>1028</v>
      </c>
    </row>
    <row r="24" ht="15.75" customHeight="1">
      <c r="A24" s="323"/>
      <c r="B24" s="509"/>
      <c r="C24" s="464" t="s">
        <v>1086</v>
      </c>
      <c r="D24" s="319" t="s">
        <v>1068</v>
      </c>
      <c r="E24" s="368" t="s">
        <v>1087</v>
      </c>
      <c r="F24" s="368" t="s">
        <v>1087</v>
      </c>
      <c r="G24" s="512" t="s">
        <v>1081</v>
      </c>
      <c r="H24" s="512" t="s">
        <v>1081</v>
      </c>
      <c r="I24" s="319" t="s">
        <v>1028</v>
      </c>
    </row>
    <row r="25" ht="15.75" customHeight="1">
      <c r="A25" s="323"/>
      <c r="C25" s="390" t="s">
        <v>1088</v>
      </c>
      <c r="D25" s="319" t="s">
        <v>1068</v>
      </c>
      <c r="E25" s="368" t="s">
        <v>1087</v>
      </c>
      <c r="F25" s="368" t="s">
        <v>1087</v>
      </c>
      <c r="G25" s="512" t="s">
        <v>1081</v>
      </c>
      <c r="H25" s="512" t="s">
        <v>1081</v>
      </c>
      <c r="I25" s="319" t="s">
        <v>1028</v>
      </c>
    </row>
    <row r="26" ht="38.25" customHeight="1">
      <c r="A26" s="323"/>
      <c r="B26" s="445"/>
      <c r="C26" s="390" t="s">
        <v>1089</v>
      </c>
      <c r="D26" s="319" t="s">
        <v>1068</v>
      </c>
      <c r="E26" s="464" t="s">
        <v>1090</v>
      </c>
      <c r="F26" s="464" t="s">
        <v>1090</v>
      </c>
      <c r="G26" s="471">
        <v>30000.0</v>
      </c>
      <c r="H26" s="471">
        <v>30000.0</v>
      </c>
      <c r="I26" s="319" t="s">
        <v>1028</v>
      </c>
    </row>
    <row r="27" ht="15.75" customHeight="1">
      <c r="A27" s="513"/>
      <c r="B27" s="513"/>
      <c r="C27" s="161"/>
      <c r="D27" s="161"/>
      <c r="E27" s="161"/>
      <c r="F27" s="161"/>
      <c r="G27" s="161"/>
      <c r="H27" s="161"/>
      <c r="I27" s="161"/>
    </row>
    <row r="28" ht="15.75" customHeight="1">
      <c r="A28" s="513"/>
      <c r="B28" s="513"/>
      <c r="C28" s="161"/>
      <c r="D28" s="161"/>
      <c r="E28" s="161"/>
      <c r="F28" s="161"/>
      <c r="G28" s="161"/>
      <c r="H28" s="161"/>
      <c r="I28" s="161"/>
    </row>
    <row r="29" ht="15.75" customHeight="1">
      <c r="A29" s="513"/>
      <c r="B29" s="513"/>
      <c r="C29" s="161"/>
      <c r="D29" s="161"/>
      <c r="E29" s="161"/>
      <c r="F29" s="161"/>
      <c r="G29" s="161"/>
      <c r="H29" s="161"/>
      <c r="I29" s="161"/>
    </row>
    <row r="30" ht="15.75" customHeight="1">
      <c r="A30" s="358" t="s">
        <v>4</v>
      </c>
      <c r="B30" s="406" t="s">
        <v>772</v>
      </c>
      <c r="C30" s="406" t="s">
        <v>773</v>
      </c>
      <c r="D30" s="358" t="s">
        <v>774</v>
      </c>
      <c r="E30" s="407" t="s">
        <v>775</v>
      </c>
      <c r="F30" s="14"/>
      <c r="G30" s="407" t="s">
        <v>776</v>
      </c>
      <c r="H30" s="14"/>
      <c r="I30" s="358" t="s">
        <v>777</v>
      </c>
    </row>
    <row r="31" ht="15.75" customHeight="1">
      <c r="A31" s="20"/>
      <c r="B31" s="20"/>
      <c r="C31" s="20"/>
      <c r="D31" s="20"/>
      <c r="E31" s="510" t="s">
        <v>778</v>
      </c>
      <c r="F31" s="510" t="s">
        <v>779</v>
      </c>
      <c r="G31" s="510" t="s">
        <v>778</v>
      </c>
      <c r="H31" s="510" t="s">
        <v>779</v>
      </c>
      <c r="I31" s="20"/>
    </row>
    <row r="32" ht="15.75" customHeight="1">
      <c r="A32" s="361" t="s">
        <v>21</v>
      </c>
      <c r="B32" s="361" t="s">
        <v>22</v>
      </c>
      <c r="C32" s="361" t="s">
        <v>23</v>
      </c>
      <c r="D32" s="361" t="s">
        <v>24</v>
      </c>
      <c r="E32" s="361" t="s">
        <v>25</v>
      </c>
      <c r="F32" s="361" t="s">
        <v>26</v>
      </c>
      <c r="G32" s="361" t="s">
        <v>27</v>
      </c>
      <c r="H32" s="361" t="s">
        <v>28</v>
      </c>
      <c r="I32" s="361" t="s">
        <v>29</v>
      </c>
    </row>
    <row r="33" ht="15.75" customHeight="1">
      <c r="A33" s="323"/>
      <c r="B33" s="109"/>
      <c r="C33" s="390" t="s">
        <v>1091</v>
      </c>
      <c r="D33" s="319" t="s">
        <v>1068</v>
      </c>
      <c r="E33" s="464" t="s">
        <v>1092</v>
      </c>
      <c r="F33" s="464" t="s">
        <v>1092</v>
      </c>
      <c r="G33" s="471">
        <v>250000.0</v>
      </c>
      <c r="H33" s="471">
        <v>250000.0</v>
      </c>
      <c r="I33" s="319" t="s">
        <v>1028</v>
      </c>
    </row>
    <row r="34" ht="15.75" customHeight="1">
      <c r="A34" s="323"/>
      <c r="B34" s="109"/>
      <c r="C34" s="390" t="s">
        <v>1093</v>
      </c>
      <c r="D34" s="319" t="s">
        <v>1068</v>
      </c>
      <c r="E34" s="464" t="s">
        <v>1094</v>
      </c>
      <c r="F34" s="464" t="s">
        <v>1094</v>
      </c>
      <c r="G34" s="512" t="s">
        <v>1081</v>
      </c>
      <c r="H34" s="512" t="s">
        <v>1081</v>
      </c>
      <c r="I34" s="319" t="s">
        <v>1028</v>
      </c>
    </row>
    <row r="35" ht="15.75" customHeight="1">
      <c r="A35" s="323"/>
      <c r="B35" s="109"/>
      <c r="C35" s="390" t="s">
        <v>1095</v>
      </c>
      <c r="D35" s="319" t="s">
        <v>1068</v>
      </c>
      <c r="E35" s="464" t="s">
        <v>1096</v>
      </c>
      <c r="F35" s="464" t="s">
        <v>1096</v>
      </c>
      <c r="G35" s="512" t="s">
        <v>1081</v>
      </c>
      <c r="H35" s="512" t="s">
        <v>1081</v>
      </c>
      <c r="I35" s="319" t="s">
        <v>1028</v>
      </c>
    </row>
    <row r="36" ht="15.75" customHeight="1">
      <c r="A36" s="323"/>
      <c r="B36" s="109"/>
      <c r="C36" s="390" t="s">
        <v>1097</v>
      </c>
      <c r="D36" s="319" t="s">
        <v>1068</v>
      </c>
      <c r="E36" s="464" t="s">
        <v>1098</v>
      </c>
      <c r="F36" s="464" t="s">
        <v>1098</v>
      </c>
      <c r="G36" s="512" t="s">
        <v>1081</v>
      </c>
      <c r="H36" s="512" t="s">
        <v>1081</v>
      </c>
      <c r="I36" s="319" t="s">
        <v>1028</v>
      </c>
    </row>
    <row r="37" ht="15.75" customHeight="1">
      <c r="A37" s="323"/>
      <c r="B37" s="109"/>
      <c r="C37" s="390" t="s">
        <v>1099</v>
      </c>
      <c r="D37" s="319" t="s">
        <v>1068</v>
      </c>
      <c r="E37" s="464" t="s">
        <v>1100</v>
      </c>
      <c r="F37" s="464" t="s">
        <v>1100</v>
      </c>
      <c r="G37" s="512" t="s">
        <v>1081</v>
      </c>
      <c r="H37" s="512" t="s">
        <v>1081</v>
      </c>
      <c r="I37" s="319" t="s">
        <v>1028</v>
      </c>
    </row>
    <row r="38" ht="62.25" customHeight="1">
      <c r="A38" s="323"/>
      <c r="B38" s="109"/>
      <c r="C38" s="390" t="s">
        <v>1101</v>
      </c>
      <c r="D38" s="319" t="s">
        <v>1068</v>
      </c>
      <c r="E38" s="464" t="s">
        <v>1102</v>
      </c>
      <c r="F38" s="464" t="s">
        <v>1102</v>
      </c>
      <c r="G38" s="471">
        <v>200000.0</v>
      </c>
      <c r="H38" s="471">
        <v>200000.0</v>
      </c>
      <c r="I38" s="319" t="s">
        <v>1028</v>
      </c>
    </row>
    <row r="39" ht="62.25" customHeight="1">
      <c r="A39" s="323"/>
      <c r="B39" s="109"/>
      <c r="C39" s="390" t="s">
        <v>1103</v>
      </c>
      <c r="D39" s="319" t="s">
        <v>1068</v>
      </c>
      <c r="E39" s="368" t="s">
        <v>1104</v>
      </c>
      <c r="F39" s="368" t="s">
        <v>1104</v>
      </c>
      <c r="G39" s="471">
        <v>100000.0</v>
      </c>
      <c r="H39" s="471">
        <v>100000.0</v>
      </c>
      <c r="I39" s="319" t="s">
        <v>1028</v>
      </c>
    </row>
    <row r="40" ht="25.5" customHeight="1">
      <c r="A40" s="323"/>
      <c r="B40" s="109"/>
      <c r="C40" s="390" t="s">
        <v>1105</v>
      </c>
      <c r="D40" s="319" t="s">
        <v>1068</v>
      </c>
      <c r="E40" s="514" t="s">
        <v>1090</v>
      </c>
      <c r="F40" s="514" t="s">
        <v>1090</v>
      </c>
      <c r="G40" s="471">
        <v>30000.0</v>
      </c>
      <c r="H40" s="471">
        <v>30000.0</v>
      </c>
      <c r="I40" s="319" t="s">
        <v>1028</v>
      </c>
    </row>
    <row r="41" ht="15.75" customHeight="1">
      <c r="A41" s="440"/>
      <c r="B41" s="161"/>
      <c r="C41" s="515"/>
      <c r="D41" s="303"/>
      <c r="E41" s="516"/>
      <c r="F41" s="516"/>
      <c r="G41" s="517"/>
      <c r="H41" s="517"/>
      <c r="I41" s="303"/>
    </row>
    <row r="42" ht="15.75" customHeight="1">
      <c r="A42" s="440"/>
      <c r="B42" s="161"/>
      <c r="C42" s="515"/>
      <c r="D42" s="303"/>
      <c r="E42" s="516"/>
      <c r="F42" s="516"/>
      <c r="G42" s="517"/>
      <c r="H42" s="517"/>
      <c r="I42" s="303"/>
    </row>
    <row r="43" ht="15.75" customHeight="1">
      <c r="A43" s="440"/>
      <c r="B43" s="161"/>
      <c r="C43" s="515"/>
      <c r="D43" s="303"/>
      <c r="E43" s="516"/>
      <c r="F43" s="516"/>
      <c r="G43" s="517"/>
      <c r="H43" s="517"/>
      <c r="I43" s="303"/>
    </row>
    <row r="44" ht="15.75" customHeight="1">
      <c r="A44" s="440"/>
      <c r="B44" s="161"/>
      <c r="C44" s="515"/>
      <c r="D44" s="303"/>
      <c r="E44" s="516"/>
      <c r="F44" s="516"/>
      <c r="G44" s="518"/>
      <c r="H44" s="518"/>
      <c r="I44" s="303"/>
    </row>
    <row r="45" ht="15.75" customHeight="1">
      <c r="A45" s="358" t="s">
        <v>4</v>
      </c>
      <c r="B45" s="406" t="s">
        <v>772</v>
      </c>
      <c r="C45" s="406" t="s">
        <v>773</v>
      </c>
      <c r="D45" s="358" t="s">
        <v>774</v>
      </c>
      <c r="E45" s="407" t="s">
        <v>775</v>
      </c>
      <c r="F45" s="14"/>
      <c r="G45" s="407" t="s">
        <v>776</v>
      </c>
      <c r="H45" s="14"/>
      <c r="I45" s="358" t="s">
        <v>777</v>
      </c>
    </row>
    <row r="46" ht="15.75" customHeight="1">
      <c r="A46" s="20"/>
      <c r="B46" s="20"/>
      <c r="C46" s="20"/>
      <c r="D46" s="20"/>
      <c r="E46" s="510" t="s">
        <v>778</v>
      </c>
      <c r="F46" s="510" t="s">
        <v>779</v>
      </c>
      <c r="G46" s="510" t="s">
        <v>778</v>
      </c>
      <c r="H46" s="510" t="s">
        <v>779</v>
      </c>
      <c r="I46" s="20"/>
    </row>
    <row r="47" ht="15.75" customHeight="1">
      <c r="A47" s="361" t="s">
        <v>21</v>
      </c>
      <c r="B47" s="361" t="s">
        <v>22</v>
      </c>
      <c r="C47" s="361" t="s">
        <v>23</v>
      </c>
      <c r="D47" s="361" t="s">
        <v>24</v>
      </c>
      <c r="E47" s="361" t="s">
        <v>25</v>
      </c>
      <c r="F47" s="361" t="s">
        <v>26</v>
      </c>
      <c r="G47" s="361" t="s">
        <v>27</v>
      </c>
      <c r="H47" s="361" t="s">
        <v>28</v>
      </c>
      <c r="I47" s="361" t="s">
        <v>29</v>
      </c>
    </row>
    <row r="48" ht="15.75" customHeight="1">
      <c r="A48" s="323"/>
      <c r="B48" s="109"/>
      <c r="C48" s="390" t="s">
        <v>1106</v>
      </c>
      <c r="D48" s="319" t="s">
        <v>1068</v>
      </c>
      <c r="E48" s="464" t="s">
        <v>1107</v>
      </c>
      <c r="F48" s="464" t="s">
        <v>1107</v>
      </c>
      <c r="G48" s="512" t="s">
        <v>1081</v>
      </c>
      <c r="H48" s="512" t="s">
        <v>1081</v>
      </c>
      <c r="I48" s="319" t="s">
        <v>1028</v>
      </c>
    </row>
    <row r="49" ht="15.75" customHeight="1">
      <c r="A49" s="323"/>
      <c r="B49" s="109"/>
      <c r="C49" s="390" t="s">
        <v>1108</v>
      </c>
      <c r="D49" s="319" t="s">
        <v>1068</v>
      </c>
      <c r="E49" s="368" t="s">
        <v>1109</v>
      </c>
      <c r="F49" s="368" t="s">
        <v>1109</v>
      </c>
      <c r="G49" s="512" t="s">
        <v>1081</v>
      </c>
      <c r="H49" s="512" t="s">
        <v>1081</v>
      </c>
      <c r="I49" s="319" t="s">
        <v>1028</v>
      </c>
    </row>
    <row r="50" ht="15.75" customHeight="1">
      <c r="A50" s="323"/>
      <c r="B50" s="314" t="s">
        <v>1110</v>
      </c>
      <c r="C50" s="464" t="s">
        <v>1111</v>
      </c>
      <c r="D50" s="319" t="s">
        <v>1068</v>
      </c>
      <c r="E50" s="368" t="s">
        <v>1112</v>
      </c>
      <c r="F50" s="368" t="s">
        <v>1112</v>
      </c>
      <c r="G50" s="512" t="s">
        <v>1081</v>
      </c>
      <c r="H50" s="512" t="s">
        <v>1081</v>
      </c>
      <c r="I50" s="319" t="s">
        <v>1028</v>
      </c>
    </row>
    <row r="51" ht="15.75" customHeight="1">
      <c r="A51" s="323"/>
      <c r="B51" s="314"/>
      <c r="C51" s="353" t="s">
        <v>1113</v>
      </c>
      <c r="D51" s="319" t="s">
        <v>1068</v>
      </c>
      <c r="E51" s="464" t="s">
        <v>1114</v>
      </c>
      <c r="F51" s="464" t="s">
        <v>1114</v>
      </c>
      <c r="G51" s="512" t="s">
        <v>1081</v>
      </c>
      <c r="H51" s="512" t="s">
        <v>1081</v>
      </c>
      <c r="I51" s="319" t="s">
        <v>1028</v>
      </c>
    </row>
    <row r="52" ht="15.75" customHeight="1">
      <c r="A52" s="323"/>
      <c r="B52" s="109"/>
      <c r="C52" s="464" t="s">
        <v>1115</v>
      </c>
      <c r="D52" s="319" t="s">
        <v>1070</v>
      </c>
      <c r="E52" s="368" t="s">
        <v>1116</v>
      </c>
      <c r="F52" s="368" t="s">
        <v>1116</v>
      </c>
      <c r="G52" s="512" t="s">
        <v>1081</v>
      </c>
      <c r="H52" s="512" t="s">
        <v>1081</v>
      </c>
      <c r="I52" s="319" t="s">
        <v>1028</v>
      </c>
    </row>
    <row r="53" ht="15.75" customHeight="1">
      <c r="A53" s="440"/>
      <c r="B53" s="519"/>
      <c r="C53" s="516"/>
      <c r="D53" s="303"/>
      <c r="E53" s="441"/>
      <c r="F53" s="441"/>
      <c r="G53" s="518"/>
      <c r="H53" s="518"/>
      <c r="I53" s="303"/>
    </row>
    <row r="54" ht="15.75" customHeight="1">
      <c r="A54" s="440"/>
      <c r="B54" s="519"/>
      <c r="C54" s="516"/>
      <c r="D54" s="303"/>
      <c r="E54" s="441"/>
      <c r="F54" s="441"/>
      <c r="G54" s="518"/>
      <c r="H54" s="518"/>
      <c r="I54" s="303"/>
    </row>
    <row r="55" ht="15.75" customHeight="1">
      <c r="A55" s="440"/>
      <c r="B55" s="161"/>
      <c r="C55" s="515"/>
      <c r="D55" s="303"/>
      <c r="E55" s="441"/>
      <c r="F55" s="441"/>
      <c r="G55" s="518"/>
      <c r="H55" s="518"/>
      <c r="I55" s="303"/>
    </row>
    <row r="56" ht="15.75" customHeight="1">
      <c r="A56" s="358" t="s">
        <v>4</v>
      </c>
      <c r="B56" s="406" t="s">
        <v>772</v>
      </c>
      <c r="C56" s="406" t="s">
        <v>773</v>
      </c>
      <c r="D56" s="358" t="s">
        <v>774</v>
      </c>
      <c r="E56" s="407" t="s">
        <v>775</v>
      </c>
      <c r="F56" s="14"/>
      <c r="G56" s="407" t="s">
        <v>776</v>
      </c>
      <c r="H56" s="14"/>
      <c r="I56" s="358" t="s">
        <v>777</v>
      </c>
    </row>
    <row r="57" ht="15.75" customHeight="1">
      <c r="A57" s="20"/>
      <c r="B57" s="20"/>
      <c r="C57" s="20"/>
      <c r="D57" s="20"/>
      <c r="E57" s="510" t="s">
        <v>778</v>
      </c>
      <c r="F57" s="510" t="s">
        <v>779</v>
      </c>
      <c r="G57" s="510" t="s">
        <v>778</v>
      </c>
      <c r="H57" s="510" t="s">
        <v>779</v>
      </c>
      <c r="I57" s="20"/>
    </row>
    <row r="58" ht="15.75" customHeight="1">
      <c r="A58" s="361" t="s">
        <v>21</v>
      </c>
      <c r="B58" s="361" t="s">
        <v>22</v>
      </c>
      <c r="C58" s="361" t="s">
        <v>23</v>
      </c>
      <c r="D58" s="361" t="s">
        <v>24</v>
      </c>
      <c r="E58" s="361" t="s">
        <v>25</v>
      </c>
      <c r="F58" s="361" t="s">
        <v>26</v>
      </c>
      <c r="G58" s="361" t="s">
        <v>27</v>
      </c>
      <c r="H58" s="361" t="s">
        <v>28</v>
      </c>
      <c r="I58" s="361" t="s">
        <v>29</v>
      </c>
    </row>
    <row r="59" ht="15.75" customHeight="1">
      <c r="A59" s="323"/>
      <c r="B59" s="109"/>
      <c r="C59" s="464" t="s">
        <v>1117</v>
      </c>
      <c r="D59" s="319" t="s">
        <v>1068</v>
      </c>
      <c r="E59" s="368" t="s">
        <v>1118</v>
      </c>
      <c r="F59" s="368" t="s">
        <v>1118</v>
      </c>
      <c r="G59" s="512" t="s">
        <v>1081</v>
      </c>
      <c r="H59" s="512" t="s">
        <v>1081</v>
      </c>
      <c r="I59" s="319" t="s">
        <v>1028</v>
      </c>
    </row>
    <row r="60" ht="15.75" customHeight="1">
      <c r="A60" s="323"/>
      <c r="B60" s="109"/>
      <c r="C60" s="353" t="s">
        <v>1119</v>
      </c>
      <c r="D60" s="384" t="s">
        <v>1070</v>
      </c>
      <c r="E60" s="368" t="s">
        <v>1120</v>
      </c>
      <c r="F60" s="368" t="s">
        <v>1120</v>
      </c>
      <c r="G60" s="471">
        <v>50000.0</v>
      </c>
      <c r="H60" s="471">
        <v>50000.0</v>
      </c>
      <c r="I60" s="319" t="s">
        <v>1028</v>
      </c>
    </row>
    <row r="61" ht="15.75" customHeight="1">
      <c r="A61" s="323"/>
      <c r="B61" s="109"/>
      <c r="C61" s="353" t="s">
        <v>1121</v>
      </c>
      <c r="D61" s="384" t="s">
        <v>1122</v>
      </c>
      <c r="E61" s="368" t="s">
        <v>1123</v>
      </c>
      <c r="F61" s="368" t="s">
        <v>1123</v>
      </c>
      <c r="G61" s="471">
        <v>100000.0</v>
      </c>
      <c r="H61" s="471">
        <v>100000.0</v>
      </c>
      <c r="I61" s="319" t="s">
        <v>1028</v>
      </c>
    </row>
    <row r="62" ht="15.75" customHeight="1">
      <c r="A62" s="323"/>
      <c r="B62" s="109"/>
      <c r="C62" s="353" t="s">
        <v>1124</v>
      </c>
      <c r="D62" s="319" t="s">
        <v>1068</v>
      </c>
      <c r="E62" s="368" t="s">
        <v>1125</v>
      </c>
      <c r="F62" s="368" t="s">
        <v>1125</v>
      </c>
      <c r="G62" s="471">
        <v>20000.0</v>
      </c>
      <c r="H62" s="471">
        <v>20000.0</v>
      </c>
      <c r="I62" s="319" t="s">
        <v>1028</v>
      </c>
    </row>
    <row r="63" ht="15.75" customHeight="1">
      <c r="A63" s="391" t="s">
        <v>411</v>
      </c>
      <c r="B63" s="16"/>
      <c r="C63" s="16"/>
      <c r="D63" s="16"/>
      <c r="E63" s="16"/>
      <c r="F63" s="14"/>
      <c r="G63" s="520">
        <f t="shared" ref="G63:H63" si="1">G9+G10+G11+G12+G13+G14+G20+G23+G26+G33+G38+G39+G40+G60+G61+G62</f>
        <v>1886000</v>
      </c>
      <c r="H63" s="520">
        <f t="shared" si="1"/>
        <v>1886000</v>
      </c>
      <c r="I63" s="337"/>
    </row>
    <row r="64" ht="15.75" customHeight="1">
      <c r="A64" s="395" t="s">
        <v>412</v>
      </c>
      <c r="B64" s="301"/>
      <c r="C64" s="301"/>
      <c r="D64" s="301"/>
      <c r="E64" s="301"/>
      <c r="F64" s="301"/>
      <c r="G64" s="521"/>
      <c r="H64" s="161"/>
      <c r="I64" s="161"/>
    </row>
    <row r="65" ht="15.75" customHeight="1">
      <c r="A65" s="301"/>
      <c r="B65" s="301"/>
      <c r="C65" s="301"/>
      <c r="D65" s="301"/>
      <c r="E65" s="301"/>
      <c r="F65" s="301"/>
      <c r="G65" s="521"/>
      <c r="H65" s="161"/>
      <c r="I65" s="161"/>
    </row>
    <row r="66" ht="15.75" customHeight="1">
      <c r="A66" s="415" t="s">
        <v>415</v>
      </c>
      <c r="B66" s="415"/>
      <c r="C66" s="415"/>
      <c r="D66" s="415" t="s">
        <v>416</v>
      </c>
      <c r="E66" s="415"/>
      <c r="F66" s="415"/>
      <c r="G66" s="415" t="s">
        <v>417</v>
      </c>
    </row>
    <row r="67" ht="15.75" customHeight="1">
      <c r="A67" s="414" t="s">
        <v>175</v>
      </c>
      <c r="D67" s="414" t="s">
        <v>419</v>
      </c>
      <c r="G67" s="414" t="s">
        <v>420</v>
      </c>
    </row>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9">
    <mergeCell ref="E6:F6"/>
    <mergeCell ref="G6:H6"/>
    <mergeCell ref="A2:I2"/>
    <mergeCell ref="A3:I3"/>
    <mergeCell ref="A4:I4"/>
    <mergeCell ref="B6:B7"/>
    <mergeCell ref="C6:C7"/>
    <mergeCell ref="D6:D7"/>
    <mergeCell ref="I6:I7"/>
    <mergeCell ref="A6:A7"/>
    <mergeCell ref="B17:B18"/>
    <mergeCell ref="C17:C18"/>
    <mergeCell ref="D17:D18"/>
    <mergeCell ref="E17:F17"/>
    <mergeCell ref="G17:H17"/>
    <mergeCell ref="I17:I18"/>
    <mergeCell ref="A17:A18"/>
    <mergeCell ref="B30:B31"/>
    <mergeCell ref="C30:C31"/>
    <mergeCell ref="D30:D31"/>
    <mergeCell ref="E30:F30"/>
    <mergeCell ref="G30:H30"/>
    <mergeCell ref="I30:I31"/>
    <mergeCell ref="A30:A31"/>
    <mergeCell ref="B45:B46"/>
    <mergeCell ref="C45:C46"/>
    <mergeCell ref="D45:D46"/>
    <mergeCell ref="E45:F45"/>
    <mergeCell ref="G45:H45"/>
    <mergeCell ref="I45:I46"/>
    <mergeCell ref="E56:F56"/>
    <mergeCell ref="A63:F63"/>
    <mergeCell ref="A45:A46"/>
    <mergeCell ref="A56:A57"/>
    <mergeCell ref="B56:B57"/>
    <mergeCell ref="C56:C57"/>
    <mergeCell ref="D56:D57"/>
    <mergeCell ref="G56:H56"/>
    <mergeCell ref="I56:I57"/>
  </mergeCells>
  <printOptions/>
  <pageMargins bottom="0.25" footer="0.0" header="0.0" left="0.7" right="0.7" top="0.75"/>
  <pageSetup paperSize="5" orientation="landscape"/>
  <drawing r:id="rId1"/>
</worksheet>
</file>

<file path=xl/worksheets/sheet2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86"/>
    <col customWidth="1" min="2" max="2" width="16.0"/>
    <col customWidth="1" min="3" max="3" width="19.57"/>
    <col customWidth="1" min="4" max="4" width="17.57"/>
    <col customWidth="1" min="5" max="5" width="16.57"/>
    <col customWidth="1" min="6" max="6" width="15.0"/>
    <col customWidth="1" min="7" max="7" width="14.43"/>
    <col customWidth="1" min="8" max="8" width="14.57"/>
    <col customWidth="1" min="9" max="9" width="15.71"/>
    <col customWidth="1" min="10" max="26" width="8.71"/>
  </cols>
  <sheetData>
    <row r="1">
      <c r="I1" s="403" t="s">
        <v>1126</v>
      </c>
    </row>
    <row r="2">
      <c r="A2" s="403" t="s">
        <v>852</v>
      </c>
    </row>
    <row r="3">
      <c r="A3" s="405" t="s">
        <v>1127</v>
      </c>
    </row>
    <row r="4">
      <c r="A4" s="404" t="s">
        <v>771</v>
      </c>
    </row>
    <row r="5" ht="16.5" customHeight="1"/>
    <row r="6">
      <c r="A6" s="522" t="s">
        <v>4</v>
      </c>
      <c r="B6" s="409" t="s">
        <v>772</v>
      </c>
      <c r="C6" s="409" t="s">
        <v>773</v>
      </c>
      <c r="D6" s="522" t="s">
        <v>774</v>
      </c>
      <c r="E6" s="409" t="s">
        <v>775</v>
      </c>
      <c r="F6" s="409"/>
      <c r="G6" s="409" t="s">
        <v>776</v>
      </c>
      <c r="H6" s="409"/>
      <c r="I6" s="522" t="s">
        <v>777</v>
      </c>
    </row>
    <row r="7">
      <c r="A7" s="522"/>
      <c r="B7" s="409"/>
      <c r="C7" s="409"/>
      <c r="D7" s="522"/>
      <c r="E7" s="408" t="s">
        <v>778</v>
      </c>
      <c r="F7" s="408" t="s">
        <v>779</v>
      </c>
      <c r="G7" s="408" t="s">
        <v>778</v>
      </c>
      <c r="H7" s="408" t="s">
        <v>779</v>
      </c>
      <c r="I7" s="522"/>
    </row>
    <row r="8">
      <c r="A8" s="361" t="s">
        <v>21</v>
      </c>
      <c r="B8" s="361" t="s">
        <v>22</v>
      </c>
      <c r="C8" s="361" t="s">
        <v>23</v>
      </c>
      <c r="D8" s="361" t="s">
        <v>24</v>
      </c>
      <c r="E8" s="361" t="s">
        <v>25</v>
      </c>
      <c r="F8" s="361" t="s">
        <v>26</v>
      </c>
      <c r="G8" s="361" t="s">
        <v>27</v>
      </c>
      <c r="H8" s="361" t="s">
        <v>28</v>
      </c>
      <c r="I8" s="361" t="s">
        <v>29</v>
      </c>
    </row>
    <row r="9" ht="95.25" customHeight="1">
      <c r="A9" s="323">
        <v>3000.0</v>
      </c>
      <c r="B9" s="523" t="s">
        <v>1128</v>
      </c>
      <c r="C9" s="368" t="s">
        <v>998</v>
      </c>
      <c r="D9" s="323" t="s">
        <v>979</v>
      </c>
      <c r="E9" s="368" t="s">
        <v>999</v>
      </c>
      <c r="F9" s="368" t="s">
        <v>999</v>
      </c>
      <c r="G9" s="410">
        <v>30000.0</v>
      </c>
      <c r="H9" s="410">
        <v>30000.0</v>
      </c>
      <c r="I9" s="323" t="s">
        <v>981</v>
      </c>
    </row>
    <row r="10" ht="44.25" customHeight="1">
      <c r="A10" s="472"/>
      <c r="B10" s="472"/>
      <c r="C10" s="368" t="s">
        <v>1000</v>
      </c>
      <c r="D10" s="323" t="s">
        <v>979</v>
      </c>
      <c r="E10" s="368" t="s">
        <v>1001</v>
      </c>
      <c r="F10" s="368" t="s">
        <v>1001</v>
      </c>
      <c r="G10" s="410">
        <v>20000.0</v>
      </c>
      <c r="H10" s="410">
        <v>20000.0</v>
      </c>
      <c r="I10" s="323" t="s">
        <v>981</v>
      </c>
    </row>
    <row r="11" ht="49.5" customHeight="1">
      <c r="A11" s="472"/>
      <c r="B11" s="472"/>
      <c r="C11" s="368" t="s">
        <v>1002</v>
      </c>
      <c r="D11" s="323" t="s">
        <v>979</v>
      </c>
      <c r="E11" s="368" t="s">
        <v>1003</v>
      </c>
      <c r="F11" s="368" t="s">
        <v>1003</v>
      </c>
      <c r="G11" s="410">
        <v>17000.0</v>
      </c>
      <c r="H11" s="410">
        <v>17000.0</v>
      </c>
      <c r="I11" s="323" t="s">
        <v>981</v>
      </c>
    </row>
    <row r="12" ht="50.25" customHeight="1">
      <c r="A12" s="472"/>
      <c r="B12" s="472"/>
      <c r="C12" s="368" t="s">
        <v>1004</v>
      </c>
      <c r="D12" s="323" t="s">
        <v>979</v>
      </c>
      <c r="E12" s="368" t="s">
        <v>1001</v>
      </c>
      <c r="F12" s="368" t="s">
        <v>1001</v>
      </c>
      <c r="G12" s="410">
        <v>30000.0</v>
      </c>
      <c r="H12" s="410">
        <v>30000.0</v>
      </c>
      <c r="I12" s="323" t="s">
        <v>981</v>
      </c>
    </row>
    <row r="13" ht="58.5" customHeight="1">
      <c r="A13" s="509"/>
      <c r="B13" s="509"/>
      <c r="C13" s="368" t="s">
        <v>1006</v>
      </c>
      <c r="D13" s="323" t="s">
        <v>979</v>
      </c>
      <c r="E13" s="368" t="s">
        <v>1001</v>
      </c>
      <c r="F13" s="368" t="s">
        <v>1001</v>
      </c>
      <c r="G13" s="410">
        <v>17000.0</v>
      </c>
      <c r="H13" s="410">
        <v>17000.0</v>
      </c>
      <c r="I13" s="323" t="s">
        <v>981</v>
      </c>
    </row>
    <row r="14" ht="49.5" customHeight="1">
      <c r="A14" s="522" t="s">
        <v>4</v>
      </c>
      <c r="B14" s="409" t="s">
        <v>772</v>
      </c>
      <c r="C14" s="409" t="s">
        <v>773</v>
      </c>
      <c r="D14" s="522" t="s">
        <v>774</v>
      </c>
      <c r="E14" s="409" t="s">
        <v>775</v>
      </c>
      <c r="F14" s="409"/>
      <c r="G14" s="409" t="s">
        <v>776</v>
      </c>
      <c r="H14" s="409"/>
      <c r="I14" s="522" t="s">
        <v>777</v>
      </c>
    </row>
    <row r="15" ht="18.0" customHeight="1">
      <c r="A15" s="522"/>
      <c r="B15" s="409"/>
      <c r="C15" s="409"/>
      <c r="D15" s="522"/>
      <c r="E15" s="408" t="s">
        <v>778</v>
      </c>
      <c r="F15" s="408" t="s">
        <v>779</v>
      </c>
      <c r="G15" s="408" t="s">
        <v>778</v>
      </c>
      <c r="H15" s="408" t="s">
        <v>779</v>
      </c>
      <c r="I15" s="522"/>
    </row>
    <row r="16" ht="16.5" customHeight="1">
      <c r="A16" s="361" t="s">
        <v>21</v>
      </c>
      <c r="B16" s="361" t="s">
        <v>22</v>
      </c>
      <c r="C16" s="361" t="s">
        <v>23</v>
      </c>
      <c r="D16" s="361" t="s">
        <v>24</v>
      </c>
      <c r="E16" s="361" t="s">
        <v>25</v>
      </c>
      <c r="F16" s="361" t="s">
        <v>26</v>
      </c>
      <c r="G16" s="361" t="s">
        <v>27</v>
      </c>
      <c r="H16" s="361" t="s">
        <v>28</v>
      </c>
      <c r="I16" s="361" t="s">
        <v>29</v>
      </c>
    </row>
    <row r="17" ht="48.75" customHeight="1">
      <c r="A17" s="509"/>
      <c r="B17" s="509"/>
      <c r="C17" s="368" t="s">
        <v>1007</v>
      </c>
      <c r="D17" s="323" t="s">
        <v>979</v>
      </c>
      <c r="E17" s="368" t="s">
        <v>1008</v>
      </c>
      <c r="F17" s="368" t="s">
        <v>1008</v>
      </c>
      <c r="G17" s="369">
        <v>30000.0</v>
      </c>
      <c r="H17" s="369">
        <v>30000.0</v>
      </c>
      <c r="I17" s="323" t="s">
        <v>981</v>
      </c>
    </row>
    <row r="18" ht="60.75" customHeight="1">
      <c r="A18" s="509"/>
      <c r="B18" s="509"/>
      <c r="C18" s="368" t="s">
        <v>1009</v>
      </c>
      <c r="D18" s="323" t="s">
        <v>979</v>
      </c>
      <c r="E18" s="368" t="s">
        <v>1010</v>
      </c>
      <c r="F18" s="368" t="s">
        <v>1010</v>
      </c>
      <c r="G18" s="453">
        <v>30000.0</v>
      </c>
      <c r="H18" s="453">
        <v>30000.0</v>
      </c>
      <c r="I18" s="323" t="s">
        <v>981</v>
      </c>
    </row>
    <row r="19" ht="53.25" customHeight="1">
      <c r="A19" s="509"/>
      <c r="B19" s="509"/>
      <c r="C19" s="368" t="s">
        <v>1011</v>
      </c>
      <c r="D19" s="323" t="s">
        <v>979</v>
      </c>
      <c r="E19" s="368" t="s">
        <v>1012</v>
      </c>
      <c r="F19" s="368" t="s">
        <v>1012</v>
      </c>
      <c r="G19" s="453">
        <v>30000.0</v>
      </c>
      <c r="H19" s="453">
        <v>30000.0</v>
      </c>
      <c r="I19" s="323" t="s">
        <v>981</v>
      </c>
    </row>
    <row r="20" ht="58.5" customHeight="1">
      <c r="A20" s="509"/>
      <c r="B20" s="509"/>
      <c r="C20" s="368" t="s">
        <v>1013</v>
      </c>
      <c r="D20" s="323" t="s">
        <v>979</v>
      </c>
      <c r="E20" s="368" t="s">
        <v>1014</v>
      </c>
      <c r="F20" s="368" t="s">
        <v>1014</v>
      </c>
      <c r="G20" s="453">
        <v>117000.0</v>
      </c>
      <c r="H20" s="453">
        <v>117000.0</v>
      </c>
      <c r="I20" s="323" t="s">
        <v>981</v>
      </c>
    </row>
    <row r="21" ht="15.75" customHeight="1">
      <c r="A21" s="509"/>
      <c r="B21" s="509"/>
      <c r="C21" s="368" t="s">
        <v>1015</v>
      </c>
      <c r="D21" s="323" t="s">
        <v>979</v>
      </c>
      <c r="E21" s="368" t="s">
        <v>1016</v>
      </c>
      <c r="F21" s="368" t="s">
        <v>1016</v>
      </c>
      <c r="G21" s="453">
        <v>30000.0</v>
      </c>
      <c r="H21" s="453">
        <v>30000.0</v>
      </c>
      <c r="I21" s="323" t="s">
        <v>981</v>
      </c>
    </row>
    <row r="22" ht="15.75" customHeight="1">
      <c r="A22" s="509"/>
      <c r="B22" s="509"/>
      <c r="C22" s="368" t="s">
        <v>1017</v>
      </c>
      <c r="D22" s="323" t="s">
        <v>979</v>
      </c>
      <c r="E22" s="368" t="s">
        <v>1018</v>
      </c>
      <c r="F22" s="368" t="s">
        <v>1018</v>
      </c>
      <c r="G22" s="369">
        <v>14000.0</v>
      </c>
      <c r="H22" s="369">
        <v>14000.0</v>
      </c>
      <c r="I22" s="323" t="s">
        <v>981</v>
      </c>
    </row>
    <row r="23" ht="15.75" customHeight="1">
      <c r="A23" s="524"/>
      <c r="B23" s="524"/>
      <c r="C23" s="525"/>
      <c r="D23" s="526" t="s">
        <v>411</v>
      </c>
      <c r="E23" s="525"/>
      <c r="F23" s="525"/>
      <c r="G23" s="456">
        <v>365000.0</v>
      </c>
      <c r="H23" s="456">
        <v>365000.0</v>
      </c>
      <c r="I23" s="526"/>
    </row>
    <row r="24" ht="15.75" customHeight="1"/>
    <row r="25" ht="15.75" customHeight="1">
      <c r="A25" s="395" t="s">
        <v>412</v>
      </c>
      <c r="B25" s="301"/>
      <c r="C25" s="301"/>
      <c r="D25" s="301"/>
      <c r="E25" s="301"/>
      <c r="F25" s="301"/>
      <c r="G25" s="521"/>
      <c r="H25" s="161"/>
      <c r="I25" s="161"/>
    </row>
    <row r="26" ht="15.75" customHeight="1">
      <c r="A26" s="301"/>
      <c r="B26" s="301"/>
      <c r="C26" s="301"/>
      <c r="D26" s="301"/>
      <c r="E26" s="301"/>
      <c r="F26" s="301"/>
      <c r="G26" s="521"/>
      <c r="H26" s="161"/>
      <c r="I26" s="161"/>
    </row>
    <row r="27" ht="15.75" customHeight="1">
      <c r="A27" s="415" t="s">
        <v>415</v>
      </c>
      <c r="B27" s="415"/>
      <c r="C27" s="415"/>
      <c r="D27" s="415" t="s">
        <v>416</v>
      </c>
      <c r="E27" s="415"/>
      <c r="F27" s="415"/>
      <c r="G27" s="415" t="s">
        <v>417</v>
      </c>
    </row>
    <row r="28" ht="15.75" customHeight="1">
      <c r="A28" s="414" t="s">
        <v>175</v>
      </c>
      <c r="D28" s="414" t="s">
        <v>419</v>
      </c>
      <c r="G28" s="414" t="s">
        <v>420</v>
      </c>
    </row>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2:I2"/>
    <mergeCell ref="A3:I3"/>
    <mergeCell ref="A4:I4"/>
  </mergeCells>
  <printOptions/>
  <pageMargins bottom="0.75" footer="0.0" header="0.0" left="0.95" right="0.7" top="0.75"/>
  <pageSetup paperSize="5" orientation="landscape"/>
  <drawing r:id="rId1"/>
</worksheet>
</file>

<file path=xl/worksheets/sheet2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29"/>
    <col customWidth="1" min="2" max="2" width="29.14"/>
    <col customWidth="1" min="3" max="3" width="29.57"/>
    <col customWidth="1" min="4" max="4" width="15.43"/>
    <col customWidth="1" min="5" max="5" width="20.29"/>
    <col customWidth="1" min="6" max="6" width="17.57"/>
    <col customWidth="1" min="7" max="7" width="11.43"/>
    <col customWidth="1" min="8" max="8" width="13.71"/>
    <col customWidth="1" min="9" max="9" width="7.57"/>
    <col customWidth="1" min="10" max="10" width="12.71"/>
    <col customWidth="1" min="11" max="11" width="14.14"/>
    <col customWidth="1" min="12" max="26" width="8.71"/>
  </cols>
  <sheetData>
    <row r="1">
      <c r="A1" s="527"/>
      <c r="B1" s="528"/>
      <c r="C1" s="528"/>
      <c r="D1" s="528"/>
      <c r="E1" s="528"/>
      <c r="F1" s="528"/>
      <c r="G1" s="528"/>
      <c r="H1" s="528"/>
      <c r="I1" s="528"/>
      <c r="J1" s="528"/>
      <c r="K1" s="529" t="s">
        <v>633</v>
      </c>
    </row>
    <row r="2" ht="18.75" customHeight="1">
      <c r="A2" s="530" t="s">
        <v>1129</v>
      </c>
      <c r="B2" s="531"/>
      <c r="C2" s="531"/>
      <c r="D2" s="531"/>
      <c r="E2" s="531"/>
      <c r="F2" s="531"/>
      <c r="G2" s="531"/>
      <c r="H2" s="531"/>
      <c r="I2" s="531"/>
      <c r="J2" s="531"/>
      <c r="K2" s="532"/>
    </row>
    <row r="3" ht="15.75" customHeight="1">
      <c r="A3" s="533" t="s">
        <v>1</v>
      </c>
      <c r="B3" s="531"/>
      <c r="C3" s="531"/>
      <c r="D3" s="531"/>
      <c r="E3" s="531"/>
      <c r="F3" s="531"/>
      <c r="G3" s="531"/>
      <c r="H3" s="531"/>
      <c r="I3" s="531"/>
      <c r="J3" s="531"/>
      <c r="K3" s="532"/>
    </row>
    <row r="4" ht="15.0" customHeight="1">
      <c r="A4" s="534" t="s">
        <v>1130</v>
      </c>
      <c r="B4" s="535"/>
      <c r="C4" s="230"/>
      <c r="D4" s="536"/>
      <c r="E4" s="536"/>
      <c r="F4" s="536"/>
      <c r="G4" s="536"/>
      <c r="H4" s="536"/>
      <c r="I4" s="536"/>
      <c r="J4" s="536"/>
      <c r="K4" s="537"/>
    </row>
    <row r="5" ht="15.0" customHeight="1">
      <c r="A5" s="538" t="s">
        <v>1131</v>
      </c>
      <c r="B5" s="535"/>
      <c r="C5" s="539"/>
      <c r="D5" s="540"/>
      <c r="E5" s="540"/>
      <c r="F5" s="540"/>
      <c r="G5" s="540"/>
      <c r="H5" s="540"/>
      <c r="I5" s="540"/>
      <c r="J5" s="540"/>
      <c r="K5" s="541"/>
    </row>
    <row r="6" ht="15.0" customHeight="1">
      <c r="A6" s="542" t="s">
        <v>639</v>
      </c>
      <c r="B6" s="535"/>
      <c r="C6" s="543"/>
      <c r="D6" s="544"/>
      <c r="E6" s="544"/>
      <c r="F6" s="544"/>
      <c r="G6" s="544"/>
      <c r="H6" s="544"/>
      <c r="I6" s="544"/>
      <c r="J6" s="544"/>
      <c r="K6" s="545"/>
    </row>
    <row r="7" ht="36.0" customHeight="1">
      <c r="A7" s="546" t="s">
        <v>1132</v>
      </c>
      <c r="B7" s="547"/>
      <c r="C7" s="548" t="s">
        <v>1133</v>
      </c>
      <c r="D7" s="548" t="s">
        <v>1134</v>
      </c>
      <c r="E7" s="548" t="s">
        <v>1135</v>
      </c>
      <c r="F7" s="549" t="s">
        <v>1136</v>
      </c>
      <c r="G7" s="550" t="s">
        <v>1137</v>
      </c>
      <c r="H7" s="16"/>
      <c r="I7" s="16"/>
      <c r="J7" s="14"/>
      <c r="K7" s="551" t="s">
        <v>1138</v>
      </c>
    </row>
    <row r="8" ht="13.5" customHeight="1">
      <c r="A8" s="552" t="s">
        <v>1139</v>
      </c>
      <c r="B8" s="236"/>
      <c r="C8" s="553" t="s">
        <v>1140</v>
      </c>
      <c r="D8" s="554" t="s">
        <v>1141</v>
      </c>
      <c r="E8" s="553" t="s">
        <v>1142</v>
      </c>
      <c r="F8" s="554" t="s">
        <v>1143</v>
      </c>
      <c r="G8" s="555"/>
      <c r="H8" s="555" t="s">
        <v>1144</v>
      </c>
      <c r="I8" s="556" t="s">
        <v>1145</v>
      </c>
      <c r="J8" s="557" t="s">
        <v>1146</v>
      </c>
      <c r="K8" s="558" t="s">
        <v>1147</v>
      </c>
    </row>
    <row r="9" ht="15.0" customHeight="1">
      <c r="A9" s="559" t="s">
        <v>1148</v>
      </c>
      <c r="B9" s="560" t="s">
        <v>1149</v>
      </c>
      <c r="C9" s="203"/>
      <c r="D9" s="203"/>
      <c r="E9" s="203"/>
      <c r="F9" s="203"/>
      <c r="G9" s="203"/>
      <c r="H9" s="203"/>
      <c r="I9" s="203"/>
      <c r="J9" s="203"/>
      <c r="K9" s="204"/>
    </row>
    <row r="10" ht="89.25" customHeight="1">
      <c r="A10" s="561">
        <v>1.0</v>
      </c>
      <c r="B10" s="382" t="s">
        <v>1150</v>
      </c>
      <c r="C10" s="382" t="s">
        <v>1151</v>
      </c>
      <c r="D10" s="382" t="s">
        <v>147</v>
      </c>
      <c r="E10" s="382" t="s">
        <v>1152</v>
      </c>
      <c r="F10" s="382" t="s">
        <v>1153</v>
      </c>
      <c r="G10" s="562"/>
      <c r="H10" s="563">
        <v>1.5E7</v>
      </c>
      <c r="I10" s="382"/>
      <c r="J10" s="382"/>
      <c r="K10" s="512" t="s">
        <v>148</v>
      </c>
    </row>
    <row r="11" ht="39.75" customHeight="1">
      <c r="A11" s="561"/>
      <c r="B11" s="382"/>
      <c r="C11" s="382" t="s">
        <v>1154</v>
      </c>
      <c r="D11" s="382"/>
      <c r="E11" s="365" t="s">
        <v>152</v>
      </c>
      <c r="F11" s="365" t="s">
        <v>152</v>
      </c>
      <c r="G11" s="562"/>
      <c r="H11" s="563">
        <v>5000000.0</v>
      </c>
      <c r="I11" s="382"/>
      <c r="J11" s="382"/>
      <c r="K11" s="512" t="s">
        <v>1155</v>
      </c>
    </row>
    <row r="12" ht="102.0" customHeight="1">
      <c r="A12" s="561">
        <v>2.0</v>
      </c>
      <c r="B12" s="382" t="s">
        <v>1156</v>
      </c>
      <c r="C12" s="382" t="s">
        <v>1157</v>
      </c>
      <c r="D12" s="382" t="s">
        <v>1158</v>
      </c>
      <c r="E12" s="382" t="s">
        <v>1159</v>
      </c>
      <c r="F12" s="382" t="s">
        <v>1160</v>
      </c>
      <c r="G12" s="382"/>
      <c r="H12" s="367">
        <v>1000000.0</v>
      </c>
      <c r="I12" s="382"/>
      <c r="J12" s="382"/>
      <c r="K12" s="512" t="s">
        <v>1161</v>
      </c>
    </row>
    <row r="13">
      <c r="A13" s="561"/>
      <c r="B13" s="382"/>
      <c r="C13" s="382"/>
      <c r="D13" s="382"/>
      <c r="E13" s="382" t="s">
        <v>1162</v>
      </c>
      <c r="F13" s="382" t="s">
        <v>1163</v>
      </c>
      <c r="G13" s="382"/>
      <c r="H13" s="367">
        <v>1.0E7</v>
      </c>
      <c r="I13" s="382"/>
      <c r="J13" s="382"/>
      <c r="K13" s="512" t="s">
        <v>1164</v>
      </c>
    </row>
    <row r="14" ht="65.25" customHeight="1">
      <c r="A14" s="561"/>
      <c r="B14" s="382"/>
      <c r="C14" s="382"/>
      <c r="D14" s="382"/>
      <c r="E14" s="382" t="s">
        <v>1165</v>
      </c>
      <c r="F14" s="382" t="s">
        <v>1165</v>
      </c>
      <c r="G14" s="382"/>
      <c r="H14" s="367">
        <v>3000000.0</v>
      </c>
      <c r="I14" s="382"/>
      <c r="J14" s="382"/>
      <c r="K14" s="512" t="s">
        <v>1166</v>
      </c>
    </row>
    <row r="15" ht="52.5" customHeight="1">
      <c r="A15" s="561"/>
      <c r="B15" s="382"/>
      <c r="C15" s="382"/>
      <c r="D15" s="382"/>
      <c r="E15" s="382" t="s">
        <v>1167</v>
      </c>
      <c r="F15" s="382" t="s">
        <v>1167</v>
      </c>
      <c r="G15" s="382"/>
      <c r="H15" s="367">
        <v>1.0E7</v>
      </c>
      <c r="I15" s="382"/>
      <c r="J15" s="382"/>
      <c r="K15" s="512" t="s">
        <v>165</v>
      </c>
    </row>
    <row r="16" ht="46.5" customHeight="1">
      <c r="A16" s="561">
        <v>3.0</v>
      </c>
      <c r="B16" s="370" t="s">
        <v>1168</v>
      </c>
      <c r="C16" s="370" t="s">
        <v>1169</v>
      </c>
      <c r="D16" s="383"/>
      <c r="E16" s="370" t="s">
        <v>793</v>
      </c>
      <c r="F16" s="370" t="s">
        <v>793</v>
      </c>
      <c r="G16" s="564"/>
      <c r="H16" s="564"/>
      <c r="I16" s="564"/>
      <c r="J16" s="371">
        <v>2000000.0</v>
      </c>
      <c r="K16" s="370" t="s">
        <v>794</v>
      </c>
    </row>
    <row r="17" ht="17.25" customHeight="1">
      <c r="A17" s="561"/>
      <c r="B17" s="382"/>
      <c r="C17" s="365"/>
      <c r="D17" s="382"/>
      <c r="E17" s="382"/>
      <c r="F17" s="382"/>
      <c r="G17" s="565" t="s">
        <v>894</v>
      </c>
      <c r="H17" s="566">
        <f>H15+H14+H13+H12+H11+H10</f>
        <v>44000000</v>
      </c>
      <c r="I17" s="567"/>
      <c r="J17" s="568">
        <f>J16</f>
        <v>2000000</v>
      </c>
      <c r="K17" s="512"/>
    </row>
    <row r="18" ht="39.75" customHeight="1">
      <c r="A18" s="550" t="s">
        <v>1132</v>
      </c>
      <c r="B18" s="14"/>
      <c r="C18" s="569" t="s">
        <v>1133</v>
      </c>
      <c r="D18" s="570" t="s">
        <v>1134</v>
      </c>
      <c r="E18" s="570" t="s">
        <v>1135</v>
      </c>
      <c r="F18" s="571" t="s">
        <v>1136</v>
      </c>
      <c r="G18" s="550" t="s">
        <v>1137</v>
      </c>
      <c r="H18" s="16"/>
      <c r="I18" s="16"/>
      <c r="J18" s="14"/>
      <c r="K18" s="572" t="s">
        <v>1138</v>
      </c>
    </row>
    <row r="19" ht="15.0" customHeight="1">
      <c r="A19" s="573" t="s">
        <v>1139</v>
      </c>
      <c r="B19" s="14"/>
      <c r="C19" s="574" t="s">
        <v>1140</v>
      </c>
      <c r="D19" s="575" t="s">
        <v>1141</v>
      </c>
      <c r="E19" s="556" t="s">
        <v>1142</v>
      </c>
      <c r="F19" s="575" t="s">
        <v>1143</v>
      </c>
      <c r="G19" s="576"/>
      <c r="H19" s="576" t="s">
        <v>1144</v>
      </c>
      <c r="I19" s="556" t="s">
        <v>1145</v>
      </c>
      <c r="J19" s="574" t="s">
        <v>1146</v>
      </c>
      <c r="K19" s="577" t="s">
        <v>1147</v>
      </c>
    </row>
    <row r="20" ht="39.75" customHeight="1">
      <c r="A20" s="561">
        <v>4.0</v>
      </c>
      <c r="B20" s="382" t="s">
        <v>1170</v>
      </c>
      <c r="C20" s="578" t="s">
        <v>1171</v>
      </c>
      <c r="D20" s="382"/>
      <c r="E20" s="370" t="s">
        <v>795</v>
      </c>
      <c r="F20" s="370" t="s">
        <v>795</v>
      </c>
      <c r="G20" s="564"/>
      <c r="H20" s="564"/>
      <c r="I20" s="564"/>
      <c r="J20" s="371">
        <v>1000000.0</v>
      </c>
      <c r="K20" s="370" t="s">
        <v>794</v>
      </c>
    </row>
    <row r="21" ht="39.75" customHeight="1">
      <c r="A21" s="561"/>
      <c r="B21" s="370"/>
      <c r="C21" s="564"/>
      <c r="D21" s="383"/>
      <c r="E21" s="370" t="s">
        <v>797</v>
      </c>
      <c r="F21" s="370" t="s">
        <v>797</v>
      </c>
      <c r="G21" s="564"/>
      <c r="H21" s="564"/>
      <c r="I21" s="564"/>
      <c r="J21" s="371">
        <v>1200000.0</v>
      </c>
      <c r="K21" s="370" t="s">
        <v>794</v>
      </c>
    </row>
    <row r="22" ht="39.75" customHeight="1">
      <c r="A22" s="561">
        <v>5.0</v>
      </c>
      <c r="B22" s="382" t="s">
        <v>1172</v>
      </c>
      <c r="C22" s="382" t="s">
        <v>1173</v>
      </c>
      <c r="D22" s="382"/>
      <c r="E22" s="370" t="s">
        <v>798</v>
      </c>
      <c r="F22" s="370" t="s">
        <v>798</v>
      </c>
      <c r="G22" s="564"/>
      <c r="H22" s="371">
        <v>800000.0</v>
      </c>
      <c r="I22" s="564"/>
      <c r="J22" s="371"/>
      <c r="K22" s="370" t="s">
        <v>1174</v>
      </c>
    </row>
    <row r="23" ht="15.75" customHeight="1">
      <c r="A23" s="561">
        <v>6.0</v>
      </c>
      <c r="B23" s="382" t="s">
        <v>1175</v>
      </c>
      <c r="C23" s="382" t="s">
        <v>1176</v>
      </c>
      <c r="D23" s="382"/>
      <c r="E23" s="382" t="s">
        <v>186</v>
      </c>
      <c r="F23" s="382" t="s">
        <v>1177</v>
      </c>
      <c r="G23" s="382"/>
      <c r="H23" s="367">
        <v>50000.0</v>
      </c>
      <c r="I23" s="382"/>
      <c r="J23" s="382"/>
      <c r="K23" s="512" t="s">
        <v>165</v>
      </c>
    </row>
    <row r="24" ht="15.75" customHeight="1">
      <c r="A24" s="561">
        <v>7.0</v>
      </c>
      <c r="B24" s="382" t="s">
        <v>188</v>
      </c>
      <c r="C24" s="382" t="s">
        <v>1178</v>
      </c>
      <c r="D24" s="382" t="s">
        <v>1158</v>
      </c>
      <c r="E24" s="382" t="s">
        <v>1179</v>
      </c>
      <c r="F24" s="382" t="s">
        <v>1179</v>
      </c>
      <c r="G24" s="382"/>
      <c r="H24" s="367">
        <v>200000.0</v>
      </c>
      <c r="I24" s="382"/>
      <c r="J24" s="367"/>
      <c r="K24" s="512" t="s">
        <v>1180</v>
      </c>
    </row>
    <row r="25" ht="67.5" customHeight="1">
      <c r="A25" s="561">
        <v>8.0</v>
      </c>
      <c r="B25" s="382" t="s">
        <v>1181</v>
      </c>
      <c r="C25" s="382" t="s">
        <v>1182</v>
      </c>
      <c r="D25" s="382" t="s">
        <v>1158</v>
      </c>
      <c r="E25" s="382" t="s">
        <v>1183</v>
      </c>
      <c r="F25" s="382" t="s">
        <v>1184</v>
      </c>
      <c r="G25" s="382"/>
      <c r="H25" s="367">
        <v>422709.0</v>
      </c>
      <c r="I25" s="382"/>
      <c r="J25" s="367"/>
      <c r="K25" s="579" t="s">
        <v>1185</v>
      </c>
    </row>
    <row r="26" ht="15.75" customHeight="1">
      <c r="A26" s="570" t="s">
        <v>1186</v>
      </c>
      <c r="B26" s="580" t="s">
        <v>1187</v>
      </c>
      <c r="C26" s="16"/>
      <c r="D26" s="16"/>
      <c r="E26" s="16"/>
      <c r="F26" s="16"/>
      <c r="G26" s="16"/>
      <c r="H26" s="16"/>
      <c r="I26" s="16"/>
      <c r="J26" s="16"/>
      <c r="K26" s="14"/>
    </row>
    <row r="27" ht="87.0" customHeight="1">
      <c r="A27" s="561">
        <v>1.0</v>
      </c>
      <c r="B27" s="382" t="s">
        <v>1188</v>
      </c>
      <c r="C27" s="382" t="s">
        <v>1189</v>
      </c>
      <c r="D27" s="581"/>
      <c r="E27" s="382" t="s">
        <v>1190</v>
      </c>
      <c r="F27" s="382" t="s">
        <v>1191</v>
      </c>
      <c r="G27" s="382"/>
      <c r="H27" s="363">
        <v>100000.0</v>
      </c>
      <c r="I27" s="382"/>
      <c r="J27" s="581"/>
      <c r="K27" s="512" t="s">
        <v>1192</v>
      </c>
    </row>
    <row r="28" ht="12.75" customHeight="1">
      <c r="A28" s="570" t="s">
        <v>1193</v>
      </c>
      <c r="B28" s="580" t="s">
        <v>1194</v>
      </c>
      <c r="C28" s="16"/>
      <c r="D28" s="16"/>
      <c r="E28" s="16"/>
      <c r="F28" s="16"/>
      <c r="G28" s="16"/>
      <c r="H28" s="16"/>
      <c r="I28" s="16"/>
      <c r="J28" s="16"/>
      <c r="K28" s="14"/>
    </row>
    <row r="29" ht="38.25" customHeight="1">
      <c r="A29" s="582">
        <v>1.0</v>
      </c>
      <c r="B29" s="583" t="s">
        <v>1195</v>
      </c>
      <c r="C29" s="583" t="s">
        <v>1196</v>
      </c>
      <c r="D29" s="583"/>
      <c r="E29" s="583" t="s">
        <v>847</v>
      </c>
      <c r="F29" s="583" t="s">
        <v>847</v>
      </c>
      <c r="G29" s="583"/>
      <c r="H29" s="584">
        <v>100000.0</v>
      </c>
      <c r="I29" s="583"/>
      <c r="J29" s="583"/>
      <c r="K29" s="585" t="s">
        <v>1192</v>
      </c>
    </row>
    <row r="30" ht="15.75" customHeight="1">
      <c r="A30" s="586"/>
      <c r="B30" s="587"/>
      <c r="C30" s="587"/>
      <c r="D30" s="587"/>
      <c r="E30" s="587"/>
      <c r="F30" s="587"/>
      <c r="G30" s="565" t="s">
        <v>894</v>
      </c>
      <c r="H30" s="588">
        <f>H29+H27+H25+H24+H23+H22</f>
        <v>1672709</v>
      </c>
      <c r="I30" s="589"/>
      <c r="J30" s="588">
        <f>J21+J20</f>
        <v>2200000</v>
      </c>
      <c r="K30" s="466"/>
    </row>
    <row r="31" ht="15.75" customHeight="1">
      <c r="A31" s="590"/>
      <c r="B31" s="481"/>
      <c r="C31" s="481"/>
      <c r="D31" s="481"/>
      <c r="E31" s="481"/>
      <c r="F31" s="481"/>
      <c r="G31" s="591"/>
      <c r="H31" s="517"/>
      <c r="I31" s="481"/>
      <c r="J31" s="481"/>
      <c r="K31" s="592"/>
    </row>
    <row r="32" ht="21.75" customHeight="1">
      <c r="A32" s="550" t="s">
        <v>1132</v>
      </c>
      <c r="B32" s="14"/>
      <c r="C32" s="570" t="s">
        <v>1133</v>
      </c>
      <c r="D32" s="570" t="s">
        <v>1134</v>
      </c>
      <c r="E32" s="570" t="s">
        <v>1135</v>
      </c>
      <c r="F32" s="570" t="s">
        <v>1136</v>
      </c>
      <c r="G32" s="550" t="s">
        <v>1137</v>
      </c>
      <c r="H32" s="16"/>
      <c r="I32" s="16"/>
      <c r="J32" s="14"/>
      <c r="K32" s="593" t="s">
        <v>1138</v>
      </c>
    </row>
    <row r="33" ht="21.75" customHeight="1">
      <c r="A33" s="573" t="s">
        <v>1139</v>
      </c>
      <c r="B33" s="14"/>
      <c r="C33" s="556" t="s">
        <v>1140</v>
      </c>
      <c r="D33" s="556" t="s">
        <v>1141</v>
      </c>
      <c r="E33" s="556" t="s">
        <v>1142</v>
      </c>
      <c r="F33" s="556" t="s">
        <v>1143</v>
      </c>
      <c r="G33" s="556"/>
      <c r="H33" s="556" t="s">
        <v>1144</v>
      </c>
      <c r="I33" s="556" t="s">
        <v>1145</v>
      </c>
      <c r="J33" s="556" t="s">
        <v>1146</v>
      </c>
      <c r="K33" s="594" t="s">
        <v>1147</v>
      </c>
    </row>
    <row r="34" ht="12.0" customHeight="1">
      <c r="A34" s="570" t="s">
        <v>1193</v>
      </c>
      <c r="B34" s="580" t="s">
        <v>1194</v>
      </c>
      <c r="C34" s="16"/>
      <c r="D34" s="16"/>
      <c r="E34" s="16"/>
      <c r="F34" s="16"/>
      <c r="G34" s="16"/>
      <c r="H34" s="16"/>
      <c r="I34" s="16"/>
      <c r="J34" s="16"/>
      <c r="K34" s="14"/>
    </row>
    <row r="35" ht="115.5" customHeight="1">
      <c r="A35" s="556">
        <v>2.0</v>
      </c>
      <c r="B35" s="382" t="s">
        <v>1197</v>
      </c>
      <c r="C35" s="365" t="s">
        <v>1198</v>
      </c>
      <c r="D35" s="382"/>
      <c r="E35" s="382" t="s">
        <v>203</v>
      </c>
      <c r="F35" s="595" t="s">
        <v>1199</v>
      </c>
      <c r="G35" s="595"/>
      <c r="H35" s="596">
        <v>500000.0</v>
      </c>
      <c r="I35" s="595"/>
      <c r="J35" s="595"/>
      <c r="K35" s="512" t="s">
        <v>1200</v>
      </c>
    </row>
    <row r="36" ht="101.25" customHeight="1">
      <c r="A36" s="556">
        <v>3.0</v>
      </c>
      <c r="B36" s="382" t="s">
        <v>209</v>
      </c>
      <c r="C36" s="365" t="s">
        <v>1201</v>
      </c>
      <c r="D36" s="581"/>
      <c r="E36" s="365" t="s">
        <v>1202</v>
      </c>
      <c r="F36" s="365" t="s">
        <v>1202</v>
      </c>
      <c r="G36" s="595"/>
      <c r="H36" s="596">
        <v>300000.0</v>
      </c>
      <c r="I36" s="595"/>
      <c r="J36" s="595"/>
      <c r="K36" s="512" t="s">
        <v>1192</v>
      </c>
    </row>
    <row r="37" ht="15.75" customHeight="1">
      <c r="A37" s="570" t="s">
        <v>1203</v>
      </c>
      <c r="B37" s="580" t="s">
        <v>1204</v>
      </c>
      <c r="C37" s="16"/>
      <c r="D37" s="16"/>
      <c r="E37" s="16"/>
      <c r="F37" s="16"/>
      <c r="G37" s="16"/>
      <c r="H37" s="16"/>
      <c r="I37" s="16"/>
      <c r="J37" s="16"/>
      <c r="K37" s="14"/>
    </row>
    <row r="38" ht="15.75" customHeight="1">
      <c r="A38" s="561">
        <v>1.0</v>
      </c>
      <c r="B38" s="383" t="s">
        <v>1205</v>
      </c>
      <c r="C38" s="383" t="s">
        <v>1206</v>
      </c>
      <c r="D38" s="383" t="s">
        <v>1207</v>
      </c>
      <c r="E38" s="383" t="s">
        <v>1208</v>
      </c>
      <c r="F38" s="383" t="s">
        <v>1209</v>
      </c>
      <c r="G38" s="597"/>
      <c r="H38" s="371">
        <v>250000.0</v>
      </c>
      <c r="I38" s="597"/>
      <c r="J38" s="597"/>
      <c r="K38" s="561" t="s">
        <v>226</v>
      </c>
    </row>
    <row r="39" ht="15.75" customHeight="1">
      <c r="A39" s="561">
        <v>2.0</v>
      </c>
      <c r="B39" s="383" t="s">
        <v>1210</v>
      </c>
      <c r="C39" s="383" t="s">
        <v>1211</v>
      </c>
      <c r="D39" s="383" t="s">
        <v>1207</v>
      </c>
      <c r="E39" s="383" t="s">
        <v>1212</v>
      </c>
      <c r="F39" s="383" t="s">
        <v>839</v>
      </c>
      <c r="G39" s="597"/>
      <c r="H39" s="389">
        <v>100000.0</v>
      </c>
      <c r="I39" s="598"/>
      <c r="J39" s="598"/>
      <c r="K39" s="561" t="s">
        <v>226</v>
      </c>
    </row>
    <row r="40" ht="15.75" customHeight="1">
      <c r="A40" s="561">
        <v>3.0</v>
      </c>
      <c r="B40" s="383" t="s">
        <v>221</v>
      </c>
      <c r="C40" s="383" t="s">
        <v>1213</v>
      </c>
      <c r="D40" s="383" t="s">
        <v>1207</v>
      </c>
      <c r="E40" s="383" t="s">
        <v>1214</v>
      </c>
      <c r="F40" s="383" t="s">
        <v>841</v>
      </c>
      <c r="G40" s="597"/>
      <c r="H40" s="389">
        <v>150000.0</v>
      </c>
      <c r="I40" s="598"/>
      <c r="J40" s="598"/>
      <c r="K40" s="561" t="s">
        <v>1215</v>
      </c>
    </row>
    <row r="41" ht="15.75" customHeight="1">
      <c r="A41" s="561">
        <v>4.0</v>
      </c>
      <c r="B41" s="383" t="s">
        <v>816</v>
      </c>
      <c r="C41" s="383" t="s">
        <v>1216</v>
      </c>
      <c r="D41" s="383" t="s">
        <v>1207</v>
      </c>
      <c r="E41" s="383" t="s">
        <v>1217</v>
      </c>
      <c r="F41" s="383" t="s">
        <v>1217</v>
      </c>
      <c r="G41" s="597"/>
      <c r="H41" s="389">
        <v>150000.0</v>
      </c>
      <c r="I41" s="598"/>
      <c r="J41" s="598"/>
      <c r="K41" s="561" t="s">
        <v>226</v>
      </c>
    </row>
    <row r="42" ht="15.75" customHeight="1">
      <c r="A42" s="599"/>
      <c r="B42" s="600"/>
      <c r="C42" s="600"/>
      <c r="D42" s="383"/>
      <c r="E42" s="383"/>
      <c r="F42" s="601"/>
      <c r="G42" s="565" t="s">
        <v>894</v>
      </c>
      <c r="H42" s="602">
        <f>H41+H40+H39+H38+H36+H35</f>
        <v>1450000</v>
      </c>
      <c r="I42" s="597"/>
      <c r="J42" s="597"/>
      <c r="K42" s="561"/>
    </row>
    <row r="43" ht="15.75" customHeight="1">
      <c r="A43" s="599"/>
      <c r="B43" s="600"/>
      <c r="C43" s="600"/>
      <c r="D43" s="383"/>
      <c r="E43" s="383"/>
      <c r="F43" s="601"/>
      <c r="G43" s="603"/>
      <c r="H43" s="604"/>
      <c r="I43" s="605"/>
      <c r="J43" s="598"/>
      <c r="K43" s="606"/>
    </row>
    <row r="44" ht="15.75" customHeight="1">
      <c r="A44" s="550" t="s">
        <v>1132</v>
      </c>
      <c r="B44" s="14"/>
      <c r="C44" s="569" t="s">
        <v>1133</v>
      </c>
      <c r="D44" s="570" t="s">
        <v>1134</v>
      </c>
      <c r="E44" s="570" t="s">
        <v>1135</v>
      </c>
      <c r="F44" s="571" t="s">
        <v>1136</v>
      </c>
      <c r="G44" s="550" t="s">
        <v>1137</v>
      </c>
      <c r="H44" s="16"/>
      <c r="I44" s="16"/>
      <c r="J44" s="14"/>
      <c r="K44" s="572" t="s">
        <v>1138</v>
      </c>
    </row>
    <row r="45" ht="15.75" customHeight="1">
      <c r="A45" s="573" t="s">
        <v>1139</v>
      </c>
      <c r="B45" s="14"/>
      <c r="C45" s="574" t="s">
        <v>1140</v>
      </c>
      <c r="D45" s="575" t="s">
        <v>1141</v>
      </c>
      <c r="E45" s="556" t="s">
        <v>1142</v>
      </c>
      <c r="F45" s="575" t="s">
        <v>1143</v>
      </c>
      <c r="G45" s="576"/>
      <c r="H45" s="576" t="s">
        <v>1144</v>
      </c>
      <c r="I45" s="556" t="s">
        <v>1145</v>
      </c>
      <c r="J45" s="574" t="s">
        <v>1146</v>
      </c>
      <c r="K45" s="577" t="s">
        <v>1147</v>
      </c>
    </row>
    <row r="46" ht="15.75" customHeight="1">
      <c r="A46" s="570" t="s">
        <v>1203</v>
      </c>
      <c r="B46" s="580" t="s">
        <v>1204</v>
      </c>
      <c r="C46" s="16"/>
      <c r="D46" s="16"/>
      <c r="E46" s="16"/>
      <c r="F46" s="16"/>
      <c r="G46" s="16"/>
      <c r="H46" s="16"/>
      <c r="I46" s="16"/>
      <c r="J46" s="16"/>
      <c r="K46" s="14"/>
    </row>
    <row r="47" ht="15.75" customHeight="1">
      <c r="A47" s="561">
        <v>5.0</v>
      </c>
      <c r="B47" s="383" t="s">
        <v>1218</v>
      </c>
      <c r="C47" s="383" t="s">
        <v>1219</v>
      </c>
      <c r="D47" s="383" t="s">
        <v>1207</v>
      </c>
      <c r="E47" s="383" t="s">
        <v>229</v>
      </c>
      <c r="F47" s="383" t="s">
        <v>229</v>
      </c>
      <c r="G47" s="597"/>
      <c r="H47" s="389">
        <v>300000.0</v>
      </c>
      <c r="I47" s="598"/>
      <c r="J47" s="598"/>
      <c r="K47" s="561" t="s">
        <v>226</v>
      </c>
    </row>
    <row r="48" ht="15.75" customHeight="1">
      <c r="A48" s="561"/>
      <c r="B48" s="383"/>
      <c r="C48" s="383" t="s">
        <v>1220</v>
      </c>
      <c r="D48" s="383"/>
      <c r="E48" s="383" t="s">
        <v>818</v>
      </c>
      <c r="F48" s="383" t="s">
        <v>818</v>
      </c>
      <c r="G48" s="597"/>
      <c r="H48" s="389">
        <v>150000.0</v>
      </c>
      <c r="I48" s="598"/>
      <c r="J48" s="598"/>
      <c r="K48" s="561" t="s">
        <v>226</v>
      </c>
    </row>
    <row r="49" ht="15.75" customHeight="1">
      <c r="A49" s="561">
        <v>6.0</v>
      </c>
      <c r="B49" s="382" t="s">
        <v>1221</v>
      </c>
      <c r="C49" s="383" t="s">
        <v>1206</v>
      </c>
      <c r="D49" s="383" t="s">
        <v>1207</v>
      </c>
      <c r="E49" s="382" t="s">
        <v>1222</v>
      </c>
      <c r="F49" s="382" t="s">
        <v>1223</v>
      </c>
      <c r="G49" s="567"/>
      <c r="H49" s="596">
        <v>50000.0</v>
      </c>
      <c r="I49" s="598"/>
      <c r="J49" s="598"/>
      <c r="K49" s="561" t="s">
        <v>185</v>
      </c>
    </row>
    <row r="50" ht="15.75" customHeight="1">
      <c r="A50" s="561">
        <v>7.0</v>
      </c>
      <c r="B50" s="362" t="s">
        <v>1224</v>
      </c>
      <c r="C50" s="362" t="s">
        <v>1225</v>
      </c>
      <c r="D50" s="383" t="s">
        <v>1207</v>
      </c>
      <c r="E50" s="362" t="s">
        <v>1226</v>
      </c>
      <c r="F50" s="362" t="s">
        <v>1226</v>
      </c>
      <c r="G50" s="607"/>
      <c r="H50" s="325">
        <v>50000.0</v>
      </c>
      <c r="I50" s="382"/>
      <c r="J50" s="382"/>
      <c r="K50" s="561" t="s">
        <v>226</v>
      </c>
    </row>
    <row r="51" ht="15.75" customHeight="1">
      <c r="A51" s="599">
        <v>8.0</v>
      </c>
      <c r="B51" s="362" t="s">
        <v>1227</v>
      </c>
      <c r="C51" s="362" t="s">
        <v>1225</v>
      </c>
      <c r="D51" s="383" t="s">
        <v>1207</v>
      </c>
      <c r="E51" s="362" t="s">
        <v>1228</v>
      </c>
      <c r="F51" s="362" t="s">
        <v>1228</v>
      </c>
      <c r="G51" s="607"/>
      <c r="H51" s="608">
        <v>50000.0</v>
      </c>
      <c r="I51" s="595"/>
      <c r="J51" s="581"/>
      <c r="K51" s="561" t="s">
        <v>226</v>
      </c>
    </row>
    <row r="52" ht="20.25" customHeight="1">
      <c r="A52" s="599"/>
      <c r="B52" s="581"/>
      <c r="C52" s="601"/>
      <c r="D52" s="581"/>
      <c r="E52" s="581"/>
      <c r="F52" s="581"/>
      <c r="G52" s="565" t="s">
        <v>894</v>
      </c>
      <c r="H52" s="609">
        <f>H51+H50+H49+H48+H47</f>
        <v>600000</v>
      </c>
      <c r="I52" s="595"/>
      <c r="J52" s="610"/>
      <c r="K52" s="568"/>
    </row>
    <row r="53" ht="16.5" customHeight="1">
      <c r="A53" s="611"/>
      <c r="B53" s="581"/>
      <c r="C53" s="581"/>
      <c r="D53" s="581"/>
      <c r="E53" s="581"/>
      <c r="F53" s="581"/>
      <c r="G53" s="565" t="s">
        <v>894</v>
      </c>
      <c r="H53" s="568">
        <f>H52+H42+H30+H17</f>
        <v>47722709</v>
      </c>
      <c r="I53" s="382"/>
      <c r="J53" s="612">
        <f>J30+J17</f>
        <v>4200000</v>
      </c>
      <c r="K53" s="568"/>
    </row>
    <row r="54" ht="16.5" customHeight="1">
      <c r="A54" s="611"/>
      <c r="B54" s="581"/>
      <c r="C54" s="581"/>
      <c r="D54" s="581"/>
      <c r="E54" s="581"/>
      <c r="F54" s="581"/>
      <c r="G54" s="613" t="s">
        <v>1229</v>
      </c>
      <c r="H54" s="614">
        <f>SUM(H53:J53)</f>
        <v>51922709</v>
      </c>
      <c r="I54" s="16"/>
      <c r="J54" s="14"/>
      <c r="K54" s="609"/>
    </row>
    <row r="55" ht="15.75" customHeight="1">
      <c r="A55" s="615" t="s">
        <v>412</v>
      </c>
      <c r="B55" s="535"/>
      <c r="C55" s="540"/>
      <c r="D55" s="540"/>
      <c r="E55" s="540"/>
      <c r="F55" s="540"/>
      <c r="G55" s="540"/>
      <c r="H55" s="540"/>
      <c r="I55" s="540"/>
      <c r="J55" s="540"/>
      <c r="K55" s="539"/>
    </row>
    <row r="56" ht="15.75" customHeight="1">
      <c r="A56" s="540"/>
      <c r="B56" s="540"/>
      <c r="C56" s="540"/>
      <c r="D56" s="540"/>
      <c r="E56" s="540"/>
      <c r="F56" s="540"/>
      <c r="G56" s="540"/>
      <c r="H56" s="540"/>
      <c r="I56" s="540"/>
      <c r="J56" s="540"/>
      <c r="K56" s="539"/>
    </row>
    <row r="57" ht="15.75" customHeight="1">
      <c r="A57" s="540"/>
      <c r="B57" s="540"/>
      <c r="C57" s="540"/>
      <c r="D57" s="540"/>
      <c r="E57" s="540"/>
      <c r="F57" s="540"/>
      <c r="G57" s="540"/>
      <c r="H57" s="540"/>
      <c r="I57" s="540"/>
      <c r="J57" s="540"/>
      <c r="K57" s="539"/>
    </row>
    <row r="58" ht="15.0" customHeight="1">
      <c r="A58" s="616" t="s">
        <v>415</v>
      </c>
      <c r="B58" s="531"/>
      <c r="C58" s="535"/>
      <c r="D58" s="616" t="s">
        <v>416</v>
      </c>
      <c r="E58" s="535"/>
      <c r="F58" s="617"/>
      <c r="G58" s="616" t="s">
        <v>417</v>
      </c>
      <c r="H58" s="531"/>
      <c r="I58" s="531"/>
      <c r="J58" s="535"/>
      <c r="K58" s="618"/>
    </row>
    <row r="59" ht="15.0" customHeight="1">
      <c r="A59" s="619" t="s">
        <v>418</v>
      </c>
      <c r="B59" s="531"/>
      <c r="C59" s="535"/>
      <c r="D59" s="619" t="s">
        <v>419</v>
      </c>
      <c r="E59" s="535"/>
      <c r="F59" s="540"/>
      <c r="G59" s="619" t="s">
        <v>420</v>
      </c>
      <c r="H59" s="531"/>
      <c r="I59" s="531"/>
      <c r="J59" s="535"/>
      <c r="K59" s="620"/>
    </row>
    <row r="60" ht="15.0" customHeight="1">
      <c r="A60" s="619" t="s">
        <v>1230</v>
      </c>
      <c r="B60" s="531"/>
      <c r="C60" s="535"/>
      <c r="D60" s="619"/>
      <c r="E60" s="535"/>
      <c r="F60" s="540"/>
      <c r="G60" s="540"/>
      <c r="H60" s="540"/>
      <c r="I60" s="540"/>
      <c r="J60" s="540"/>
      <c r="K60" s="620"/>
    </row>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3">
    <mergeCell ref="A2:K2"/>
    <mergeCell ref="A3:K3"/>
    <mergeCell ref="A4:B4"/>
    <mergeCell ref="A5:B5"/>
    <mergeCell ref="A6:B6"/>
    <mergeCell ref="A7:B7"/>
    <mergeCell ref="G7:J7"/>
    <mergeCell ref="A8:B8"/>
    <mergeCell ref="B9:K9"/>
    <mergeCell ref="A18:B18"/>
    <mergeCell ref="G18:J18"/>
    <mergeCell ref="A19:B19"/>
    <mergeCell ref="B26:K26"/>
    <mergeCell ref="B28:K28"/>
    <mergeCell ref="A32:B32"/>
    <mergeCell ref="G32:J32"/>
    <mergeCell ref="A33:B33"/>
    <mergeCell ref="B34:K34"/>
    <mergeCell ref="B37:K37"/>
    <mergeCell ref="A44:B44"/>
    <mergeCell ref="G44:J44"/>
    <mergeCell ref="A59:C59"/>
    <mergeCell ref="D59:E59"/>
    <mergeCell ref="G59:J59"/>
    <mergeCell ref="A60:C60"/>
    <mergeCell ref="D60:E60"/>
    <mergeCell ref="A45:B45"/>
    <mergeCell ref="B46:K46"/>
    <mergeCell ref="H54:J54"/>
    <mergeCell ref="A55:B55"/>
    <mergeCell ref="A58:C58"/>
    <mergeCell ref="D58:E58"/>
    <mergeCell ref="G58:J58"/>
  </mergeCells>
  <printOptions/>
  <pageMargins bottom="0.25" footer="0.0" header="0.0" left="0.45" right="0.25" top="0.5"/>
  <pageSetup paperSize="5" scale="90"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3.86"/>
    <col customWidth="1" min="2" max="3" width="16.43"/>
    <col customWidth="1" min="4" max="4" width="11.86"/>
    <col customWidth="1" min="5" max="5" width="12.57"/>
    <col customWidth="1" min="6" max="6" width="13.14"/>
    <col customWidth="1" min="7" max="7" width="8.71"/>
    <col customWidth="1" min="8" max="8" width="15.43"/>
    <col customWidth="1" min="9" max="9" width="15.29"/>
    <col customWidth="1" min="10" max="10" width="12.43"/>
    <col customWidth="1" min="11" max="11" width="13.43"/>
    <col customWidth="1" min="12" max="12" width="9.86"/>
    <col customWidth="1" min="13" max="13" width="9.0"/>
    <col customWidth="1" min="14" max="14" width="9.71"/>
    <col customWidth="1" min="15" max="15" width="8.71"/>
    <col customWidth="1" min="16" max="16" width="15.29"/>
    <col customWidth="1" min="17" max="26" width="8.71"/>
  </cols>
  <sheetData>
    <row r="1">
      <c r="A1" s="1" t="s">
        <v>424</v>
      </c>
    </row>
    <row r="2">
      <c r="A2" s="1" t="s">
        <v>1</v>
      </c>
    </row>
    <row r="3">
      <c r="A3" s="1"/>
    </row>
    <row r="4">
      <c r="A4" s="2" t="s">
        <v>2</v>
      </c>
      <c r="C4" s="1"/>
      <c r="D4" s="1"/>
      <c r="E4" s="1"/>
      <c r="F4" s="1"/>
      <c r="G4" s="1"/>
      <c r="H4" s="1"/>
      <c r="I4" s="1"/>
      <c r="J4" s="1"/>
      <c r="K4" s="1"/>
      <c r="L4" s="3"/>
      <c r="M4" s="4" t="s">
        <v>3</v>
      </c>
    </row>
    <row r="5">
      <c r="A5" s="5"/>
      <c r="B5" s="6"/>
      <c r="C5" s="7"/>
      <c r="D5" s="8"/>
      <c r="E5" s="8"/>
      <c r="F5" s="8"/>
      <c r="G5" s="8"/>
      <c r="H5" s="8"/>
      <c r="I5" s="8"/>
      <c r="J5" s="8"/>
      <c r="K5" s="7"/>
      <c r="L5" s="9"/>
      <c r="M5" s="9"/>
      <c r="N5" s="9"/>
    </row>
    <row r="6">
      <c r="A6" s="10" t="s">
        <v>4</v>
      </c>
      <c r="B6" s="11" t="s">
        <v>5</v>
      </c>
      <c r="C6" s="12" t="s">
        <v>6</v>
      </c>
      <c r="D6" s="13" t="s">
        <v>7</v>
      </c>
      <c r="E6" s="14"/>
      <c r="F6" s="10" t="s">
        <v>8</v>
      </c>
      <c r="G6" s="10" t="s">
        <v>9</v>
      </c>
      <c r="H6" s="15" t="s">
        <v>10</v>
      </c>
      <c r="I6" s="16"/>
      <c r="J6" s="16"/>
      <c r="K6" s="14"/>
      <c r="L6" s="17" t="s">
        <v>441</v>
      </c>
      <c r="M6" s="16"/>
      <c r="N6" s="14"/>
    </row>
    <row r="7">
      <c r="A7" s="18"/>
      <c r="B7" s="18"/>
      <c r="C7" s="18"/>
      <c r="D7" s="10" t="s">
        <v>12</v>
      </c>
      <c r="E7" s="10" t="s">
        <v>13</v>
      </c>
      <c r="F7" s="18"/>
      <c r="G7" s="18"/>
      <c r="H7" s="10" t="s">
        <v>14</v>
      </c>
      <c r="I7" s="10" t="s">
        <v>15</v>
      </c>
      <c r="J7" s="10" t="s">
        <v>16</v>
      </c>
      <c r="K7" s="10" t="s">
        <v>17</v>
      </c>
      <c r="L7" s="10" t="s">
        <v>18</v>
      </c>
      <c r="M7" s="10" t="s">
        <v>19</v>
      </c>
      <c r="N7" s="19" t="s">
        <v>20</v>
      </c>
    </row>
    <row r="8" ht="25.5" customHeight="1">
      <c r="A8" s="20"/>
      <c r="B8" s="20"/>
      <c r="C8" s="20"/>
      <c r="D8" s="20"/>
      <c r="E8" s="20"/>
      <c r="F8" s="20"/>
      <c r="G8" s="20"/>
      <c r="H8" s="20"/>
      <c r="I8" s="20"/>
      <c r="J8" s="20"/>
      <c r="K8" s="20"/>
      <c r="L8" s="20"/>
      <c r="M8" s="20"/>
      <c r="N8" s="20"/>
    </row>
    <row r="9">
      <c r="A9" s="21" t="s">
        <v>21</v>
      </c>
      <c r="B9" s="21" t="s">
        <v>22</v>
      </c>
      <c r="C9" s="21" t="s">
        <v>23</v>
      </c>
      <c r="D9" s="21" t="s">
        <v>24</v>
      </c>
      <c r="E9" s="21" t="s">
        <v>25</v>
      </c>
      <c r="F9" s="21" t="s">
        <v>26</v>
      </c>
      <c r="G9" s="21" t="s">
        <v>27</v>
      </c>
      <c r="H9" s="21" t="s">
        <v>28</v>
      </c>
      <c r="I9" s="21" t="s">
        <v>29</v>
      </c>
      <c r="J9" s="21" t="s">
        <v>30</v>
      </c>
      <c r="K9" s="21" t="s">
        <v>31</v>
      </c>
      <c r="L9" s="21" t="s">
        <v>32</v>
      </c>
      <c r="M9" s="21" t="s">
        <v>33</v>
      </c>
      <c r="N9" s="21" t="s">
        <v>34</v>
      </c>
    </row>
    <row r="10">
      <c r="A10" s="22" t="s">
        <v>35</v>
      </c>
      <c r="B10" s="16"/>
      <c r="C10" s="16"/>
      <c r="D10" s="16"/>
      <c r="E10" s="16"/>
      <c r="F10" s="16"/>
      <c r="G10" s="16"/>
      <c r="H10" s="16"/>
      <c r="I10" s="16"/>
      <c r="J10" s="16"/>
      <c r="K10" s="16"/>
      <c r="L10" s="16"/>
      <c r="M10" s="16"/>
      <c r="N10" s="14"/>
    </row>
    <row r="11">
      <c r="A11" s="23" t="s">
        <v>36</v>
      </c>
      <c r="B11" s="24" t="s">
        <v>37</v>
      </c>
      <c r="C11" s="23" t="s">
        <v>38</v>
      </c>
      <c r="D11" s="25" t="s">
        <v>39</v>
      </c>
      <c r="E11" s="26" t="s">
        <v>40</v>
      </c>
      <c r="F11" s="27"/>
      <c r="G11" s="23" t="s">
        <v>41</v>
      </c>
      <c r="H11" s="28">
        <v>1.415041587E8</v>
      </c>
      <c r="I11" s="29">
        <v>1.8565795806E8</v>
      </c>
      <c r="J11" s="30">
        <v>2.32E7</v>
      </c>
      <c r="K11" s="31">
        <f t="shared" ref="K11:K16" si="1">SUM(H11:J11)</f>
        <v>350362116.8</v>
      </c>
      <c r="L11" s="32"/>
      <c r="M11" s="33"/>
      <c r="N11" s="34"/>
    </row>
    <row r="12">
      <c r="A12" s="23" t="s">
        <v>42</v>
      </c>
      <c r="B12" s="24"/>
      <c r="C12" s="23" t="s">
        <v>43</v>
      </c>
      <c r="D12" s="25" t="s">
        <v>39</v>
      </c>
      <c r="E12" s="26" t="s">
        <v>40</v>
      </c>
      <c r="F12" s="27"/>
      <c r="G12" s="23" t="s">
        <v>41</v>
      </c>
      <c r="H12" s="35">
        <v>1052626.6</v>
      </c>
      <c r="I12" s="36">
        <v>1266600.0</v>
      </c>
      <c r="J12" s="37"/>
      <c r="K12" s="31">
        <f t="shared" si="1"/>
        <v>2319226.6</v>
      </c>
      <c r="L12" s="32"/>
      <c r="M12" s="33"/>
      <c r="N12" s="34"/>
    </row>
    <row r="13">
      <c r="A13" s="23" t="s">
        <v>44</v>
      </c>
      <c r="B13" s="24"/>
      <c r="C13" s="23" t="s">
        <v>45</v>
      </c>
      <c r="D13" s="25" t="s">
        <v>39</v>
      </c>
      <c r="E13" s="26" t="s">
        <v>40</v>
      </c>
      <c r="F13" s="27"/>
      <c r="G13" s="23" t="s">
        <v>41</v>
      </c>
      <c r="H13" s="35">
        <v>887430.2</v>
      </c>
      <c r="I13" s="36">
        <v>623800.0</v>
      </c>
      <c r="J13" s="37"/>
      <c r="K13" s="31">
        <f t="shared" si="1"/>
        <v>1511230.2</v>
      </c>
      <c r="L13" s="32"/>
      <c r="M13" s="33"/>
      <c r="N13" s="34"/>
    </row>
    <row r="14">
      <c r="A14" s="23" t="s">
        <v>46</v>
      </c>
      <c r="B14" s="24"/>
      <c r="C14" s="23" t="s">
        <v>47</v>
      </c>
      <c r="D14" s="25" t="s">
        <v>39</v>
      </c>
      <c r="E14" s="26" t="s">
        <v>40</v>
      </c>
      <c r="F14" s="27"/>
      <c r="G14" s="23" t="s">
        <v>41</v>
      </c>
      <c r="H14" s="37">
        <v>0.0</v>
      </c>
      <c r="I14" s="36"/>
      <c r="J14" s="37"/>
      <c r="K14" s="31">
        <f t="shared" si="1"/>
        <v>0</v>
      </c>
      <c r="L14" s="32"/>
      <c r="M14" s="33"/>
      <c r="N14" s="34"/>
    </row>
    <row r="15">
      <c r="A15" s="23" t="s">
        <v>48</v>
      </c>
      <c r="B15" s="24"/>
      <c r="C15" s="23" t="s">
        <v>49</v>
      </c>
      <c r="D15" s="25" t="s">
        <v>39</v>
      </c>
      <c r="E15" s="26" t="s">
        <v>40</v>
      </c>
      <c r="F15" s="27"/>
      <c r="G15" s="23" t="s">
        <v>41</v>
      </c>
      <c r="H15" s="37">
        <v>0.0</v>
      </c>
      <c r="I15" s="36"/>
      <c r="J15" s="37"/>
      <c r="K15" s="31">
        <f t="shared" si="1"/>
        <v>0</v>
      </c>
      <c r="L15" s="32"/>
      <c r="M15" s="33"/>
      <c r="N15" s="34"/>
    </row>
    <row r="16">
      <c r="A16" s="23" t="s">
        <v>50</v>
      </c>
      <c r="B16" s="24"/>
      <c r="C16" s="23" t="s">
        <v>51</v>
      </c>
      <c r="D16" s="25" t="s">
        <v>39</v>
      </c>
      <c r="E16" s="26" t="s">
        <v>40</v>
      </c>
      <c r="F16" s="27"/>
      <c r="G16" s="23" t="s">
        <v>41</v>
      </c>
      <c r="H16" s="37">
        <v>0.0</v>
      </c>
      <c r="I16" s="36"/>
      <c r="J16" s="37"/>
      <c r="K16" s="31">
        <f t="shared" si="1"/>
        <v>0</v>
      </c>
      <c r="L16" s="32"/>
      <c r="M16" s="33"/>
      <c r="N16" s="34"/>
    </row>
    <row r="17">
      <c r="A17" s="23"/>
      <c r="B17" s="24"/>
      <c r="C17" s="23" t="s">
        <v>52</v>
      </c>
      <c r="D17" s="25" t="s">
        <v>39</v>
      </c>
      <c r="E17" s="26" t="s">
        <v>40</v>
      </c>
      <c r="F17" s="27"/>
      <c r="G17" s="23" t="s">
        <v>41</v>
      </c>
      <c r="H17" s="37">
        <v>0.0</v>
      </c>
      <c r="I17" s="36">
        <v>2.822925284E8</v>
      </c>
      <c r="J17" s="37"/>
      <c r="K17" s="37">
        <v>2.822925284E8</v>
      </c>
      <c r="L17" s="32"/>
      <c r="M17" s="33"/>
      <c r="N17" s="34"/>
    </row>
    <row r="18">
      <c r="A18" s="23" t="s">
        <v>53</v>
      </c>
      <c r="B18" s="24" t="s">
        <v>54</v>
      </c>
      <c r="C18" s="23" t="s">
        <v>55</v>
      </c>
      <c r="D18" s="25" t="s">
        <v>39</v>
      </c>
      <c r="E18" s="26" t="s">
        <v>40</v>
      </c>
      <c r="F18" s="27"/>
      <c r="G18" s="23" t="s">
        <v>41</v>
      </c>
      <c r="H18" s="35">
        <v>3.81915904E7</v>
      </c>
      <c r="I18" s="36">
        <v>7409000.0</v>
      </c>
      <c r="J18" s="36"/>
      <c r="K18" s="31">
        <f t="shared" ref="K18:K36" si="2">SUM(H18:J18)</f>
        <v>45600590.4</v>
      </c>
      <c r="L18" s="32"/>
      <c r="M18" s="33"/>
      <c r="N18" s="34"/>
    </row>
    <row r="19">
      <c r="A19" s="23" t="s">
        <v>56</v>
      </c>
      <c r="B19" s="24" t="s">
        <v>57</v>
      </c>
      <c r="C19" s="23" t="s">
        <v>58</v>
      </c>
      <c r="D19" s="25" t="s">
        <v>39</v>
      </c>
      <c r="E19" s="26" t="s">
        <v>40</v>
      </c>
      <c r="F19" s="27"/>
      <c r="G19" s="23" t="s">
        <v>41</v>
      </c>
      <c r="H19" s="35">
        <v>7173246.2</v>
      </c>
      <c r="I19" s="36">
        <v>863300.0</v>
      </c>
      <c r="J19" s="37"/>
      <c r="K19" s="31">
        <f t="shared" si="2"/>
        <v>8036546.2</v>
      </c>
      <c r="L19" s="32"/>
      <c r="M19" s="33"/>
      <c r="N19" s="34"/>
    </row>
    <row r="20">
      <c r="A20" s="23" t="s">
        <v>59</v>
      </c>
      <c r="B20" s="24" t="s">
        <v>60</v>
      </c>
      <c r="C20" s="23" t="s">
        <v>61</v>
      </c>
      <c r="D20" s="25" t="s">
        <v>39</v>
      </c>
      <c r="E20" s="26" t="s">
        <v>40</v>
      </c>
      <c r="F20" s="27"/>
      <c r="G20" s="23" t="s">
        <v>41</v>
      </c>
      <c r="H20" s="35">
        <v>5107272.4</v>
      </c>
      <c r="I20" s="36">
        <v>1310000.0</v>
      </c>
      <c r="J20" s="37"/>
      <c r="K20" s="31">
        <f t="shared" si="2"/>
        <v>6417272.4</v>
      </c>
      <c r="L20" s="32"/>
      <c r="M20" s="33"/>
      <c r="N20" s="34"/>
    </row>
    <row r="21" ht="15.75" customHeight="1">
      <c r="A21" s="23" t="s">
        <v>62</v>
      </c>
      <c r="B21" s="24" t="s">
        <v>63</v>
      </c>
      <c r="C21" s="23" t="s">
        <v>64</v>
      </c>
      <c r="D21" s="25" t="s">
        <v>39</v>
      </c>
      <c r="E21" s="26" t="s">
        <v>40</v>
      </c>
      <c r="F21" s="27"/>
      <c r="G21" s="23" t="s">
        <v>41</v>
      </c>
      <c r="H21" s="35">
        <v>1.26115112E7</v>
      </c>
      <c r="I21" s="36">
        <v>2048980.0</v>
      </c>
      <c r="J21" s="37"/>
      <c r="K21" s="31">
        <f t="shared" si="2"/>
        <v>14660491.2</v>
      </c>
      <c r="L21" s="32"/>
      <c r="M21" s="33"/>
      <c r="N21" s="34"/>
    </row>
    <row r="22" ht="15.75" customHeight="1">
      <c r="A22" s="23" t="s">
        <v>65</v>
      </c>
      <c r="B22" s="24" t="s">
        <v>66</v>
      </c>
      <c r="C22" s="23" t="s">
        <v>66</v>
      </c>
      <c r="D22" s="25" t="s">
        <v>39</v>
      </c>
      <c r="E22" s="26" t="s">
        <v>40</v>
      </c>
      <c r="F22" s="27"/>
      <c r="G22" s="23" t="s">
        <v>41</v>
      </c>
      <c r="H22" s="35">
        <v>7827290.8</v>
      </c>
      <c r="I22" s="36">
        <v>2504300.0</v>
      </c>
      <c r="J22" s="37"/>
      <c r="K22" s="31">
        <f t="shared" si="2"/>
        <v>10331590.8</v>
      </c>
      <c r="L22" s="32"/>
      <c r="M22" s="33"/>
      <c r="N22" s="34"/>
    </row>
    <row r="23" ht="15.75" customHeight="1">
      <c r="A23" s="23" t="s">
        <v>67</v>
      </c>
      <c r="B23" s="34" t="s">
        <v>68</v>
      </c>
      <c r="C23" s="23" t="s">
        <v>69</v>
      </c>
      <c r="D23" s="25" t="s">
        <v>39</v>
      </c>
      <c r="E23" s="26" t="s">
        <v>40</v>
      </c>
      <c r="F23" s="27"/>
      <c r="G23" s="23" t="s">
        <v>41</v>
      </c>
      <c r="H23" s="31">
        <v>2071377.8</v>
      </c>
      <c r="I23" s="37">
        <v>1700000.0</v>
      </c>
      <c r="J23" s="37"/>
      <c r="K23" s="31">
        <f t="shared" si="2"/>
        <v>3771377.8</v>
      </c>
      <c r="L23" s="32"/>
      <c r="M23" s="33"/>
      <c r="N23" s="34"/>
    </row>
    <row r="24" ht="15.75" customHeight="1">
      <c r="A24" s="23" t="s">
        <v>70</v>
      </c>
      <c r="B24" s="24" t="s">
        <v>71</v>
      </c>
      <c r="C24" s="23" t="s">
        <v>72</v>
      </c>
      <c r="D24" s="25" t="s">
        <v>39</v>
      </c>
      <c r="E24" s="26" t="s">
        <v>40</v>
      </c>
      <c r="F24" s="27"/>
      <c r="G24" s="23" t="s">
        <v>41</v>
      </c>
      <c r="H24" s="35">
        <v>5545356.4</v>
      </c>
      <c r="I24" s="36">
        <v>512300.0</v>
      </c>
      <c r="J24" s="37"/>
      <c r="K24" s="31">
        <f t="shared" si="2"/>
        <v>6057656.4</v>
      </c>
      <c r="L24" s="32"/>
      <c r="M24" s="33"/>
      <c r="N24" s="34"/>
    </row>
    <row r="25" ht="15.75" customHeight="1">
      <c r="A25" s="23" t="s">
        <v>73</v>
      </c>
      <c r="B25" s="24" t="s">
        <v>74</v>
      </c>
      <c r="C25" s="23" t="s">
        <v>75</v>
      </c>
      <c r="D25" s="25" t="s">
        <v>39</v>
      </c>
      <c r="E25" s="26" t="s">
        <v>40</v>
      </c>
      <c r="F25" s="27"/>
      <c r="G25" s="23" t="s">
        <v>41</v>
      </c>
      <c r="H25" s="31">
        <v>7702276.6</v>
      </c>
      <c r="I25" s="37">
        <v>599800.0</v>
      </c>
      <c r="J25" s="37"/>
      <c r="K25" s="31">
        <f t="shared" si="2"/>
        <v>8302076.6</v>
      </c>
      <c r="L25" s="32"/>
      <c r="M25" s="33"/>
      <c r="N25" s="34"/>
    </row>
    <row r="26" ht="15.75" customHeight="1">
      <c r="A26" s="23" t="s">
        <v>76</v>
      </c>
      <c r="B26" s="24" t="s">
        <v>77</v>
      </c>
      <c r="C26" s="23" t="s">
        <v>78</v>
      </c>
      <c r="D26" s="25" t="s">
        <v>39</v>
      </c>
      <c r="E26" s="26" t="s">
        <v>40</v>
      </c>
      <c r="F26" s="27"/>
      <c r="G26" s="23" t="s">
        <v>41</v>
      </c>
      <c r="H26" s="31">
        <v>1.44717386E7</v>
      </c>
      <c r="I26" s="37">
        <v>8.1555E7</v>
      </c>
      <c r="J26" s="37"/>
      <c r="K26" s="31">
        <f t="shared" si="2"/>
        <v>96026738.6</v>
      </c>
      <c r="L26" s="32"/>
      <c r="M26" s="33"/>
      <c r="N26" s="34"/>
    </row>
    <row r="27" ht="15.75" customHeight="1">
      <c r="A27" s="23" t="s">
        <v>79</v>
      </c>
      <c r="B27" s="24" t="s">
        <v>80</v>
      </c>
      <c r="C27" s="23" t="s">
        <v>81</v>
      </c>
      <c r="D27" s="25" t="s">
        <v>39</v>
      </c>
      <c r="E27" s="26" t="s">
        <v>40</v>
      </c>
      <c r="F27" s="27"/>
      <c r="G27" s="23" t="s">
        <v>41</v>
      </c>
      <c r="H27" s="31">
        <v>5412472.8</v>
      </c>
      <c r="I27" s="37">
        <v>625680.0</v>
      </c>
      <c r="J27" s="37"/>
      <c r="K27" s="31">
        <f t="shared" si="2"/>
        <v>6038152.8</v>
      </c>
      <c r="L27" s="32"/>
      <c r="M27" s="33"/>
      <c r="N27" s="34"/>
    </row>
    <row r="28" ht="15.75" customHeight="1">
      <c r="A28" s="23" t="s">
        <v>82</v>
      </c>
      <c r="B28" s="38" t="s">
        <v>83</v>
      </c>
      <c r="C28" s="39" t="s">
        <v>84</v>
      </c>
      <c r="D28" s="40" t="s">
        <v>39</v>
      </c>
      <c r="E28" s="41" t="s">
        <v>40</v>
      </c>
      <c r="F28" s="42"/>
      <c r="G28" s="39" t="s">
        <v>41</v>
      </c>
      <c r="H28" s="43">
        <v>3464418.2</v>
      </c>
      <c r="I28" s="44">
        <v>808800.0</v>
      </c>
      <c r="J28" s="44"/>
      <c r="K28" s="43">
        <f t="shared" si="2"/>
        <v>4273218.2</v>
      </c>
      <c r="L28" s="27"/>
      <c r="M28" s="27"/>
      <c r="N28" s="27"/>
    </row>
    <row r="29" ht="15.75" customHeight="1">
      <c r="A29" s="23" t="s">
        <v>85</v>
      </c>
      <c r="B29" s="24" t="s">
        <v>86</v>
      </c>
      <c r="C29" s="23" t="s">
        <v>87</v>
      </c>
      <c r="D29" s="25" t="s">
        <v>39</v>
      </c>
      <c r="E29" s="26" t="s">
        <v>40</v>
      </c>
      <c r="F29" s="27"/>
      <c r="G29" s="23" t="s">
        <v>41</v>
      </c>
      <c r="H29" s="31">
        <v>3071459.24</v>
      </c>
      <c r="I29" s="37">
        <v>380000.0</v>
      </c>
      <c r="J29" s="37"/>
      <c r="K29" s="31">
        <f t="shared" si="2"/>
        <v>3451459.24</v>
      </c>
      <c r="L29" s="23"/>
      <c r="M29" s="23"/>
      <c r="N29" s="23"/>
    </row>
    <row r="30" ht="15.75" customHeight="1">
      <c r="A30" s="23" t="s">
        <v>88</v>
      </c>
      <c r="B30" s="24" t="s">
        <v>89</v>
      </c>
      <c r="C30" s="23" t="s">
        <v>90</v>
      </c>
      <c r="D30" s="25" t="s">
        <v>39</v>
      </c>
      <c r="E30" s="26" t="s">
        <v>40</v>
      </c>
      <c r="F30" s="27"/>
      <c r="G30" s="23" t="s">
        <v>41</v>
      </c>
      <c r="H30" s="31">
        <v>7291742.2</v>
      </c>
      <c r="I30" s="37">
        <v>409600.0</v>
      </c>
      <c r="J30" s="37"/>
      <c r="K30" s="45">
        <f t="shared" si="2"/>
        <v>7701342.2</v>
      </c>
      <c r="L30" s="32"/>
      <c r="M30" s="33"/>
      <c r="N30" s="34"/>
    </row>
    <row r="31" ht="15.75" customHeight="1">
      <c r="A31" s="23" t="s">
        <v>91</v>
      </c>
      <c r="B31" s="24" t="s">
        <v>92</v>
      </c>
      <c r="C31" s="23" t="s">
        <v>93</v>
      </c>
      <c r="D31" s="25" t="s">
        <v>39</v>
      </c>
      <c r="E31" s="26" t="s">
        <v>40</v>
      </c>
      <c r="F31" s="27"/>
      <c r="G31" s="23" t="s">
        <v>41</v>
      </c>
      <c r="H31" s="31">
        <v>4244044.6</v>
      </c>
      <c r="I31" s="37">
        <v>3960000.0</v>
      </c>
      <c r="J31" s="37"/>
      <c r="K31" s="45">
        <f t="shared" si="2"/>
        <v>8204044.6</v>
      </c>
      <c r="L31" s="32"/>
      <c r="M31" s="33"/>
      <c r="N31" s="34"/>
    </row>
    <row r="32" ht="15.75" customHeight="1">
      <c r="A32" s="23" t="s">
        <v>96</v>
      </c>
      <c r="B32" s="24" t="s">
        <v>97</v>
      </c>
      <c r="C32" s="23" t="s">
        <v>98</v>
      </c>
      <c r="D32" s="25" t="s">
        <v>39</v>
      </c>
      <c r="E32" s="26" t="s">
        <v>40</v>
      </c>
      <c r="F32" s="27"/>
      <c r="G32" s="23" t="s">
        <v>41</v>
      </c>
      <c r="H32" s="31">
        <v>2327257.4</v>
      </c>
      <c r="I32" s="37">
        <v>270000.0</v>
      </c>
      <c r="J32" s="37"/>
      <c r="K32" s="45">
        <f t="shared" si="2"/>
        <v>2597257.4</v>
      </c>
      <c r="L32" s="32"/>
      <c r="M32" s="33"/>
      <c r="N32" s="34"/>
    </row>
    <row r="33" ht="15.75" customHeight="1">
      <c r="A33" s="23" t="s">
        <v>99</v>
      </c>
      <c r="B33" s="51" t="s">
        <v>100</v>
      </c>
      <c r="C33" s="52" t="s">
        <v>101</v>
      </c>
      <c r="D33" s="25" t="s">
        <v>39</v>
      </c>
      <c r="E33" s="26" t="s">
        <v>40</v>
      </c>
      <c r="F33" s="27"/>
      <c r="G33" s="23" t="s">
        <v>41</v>
      </c>
      <c r="H33" s="31">
        <v>3.83984526E7</v>
      </c>
      <c r="I33" s="37">
        <v>1.32348E7</v>
      </c>
      <c r="J33" s="37"/>
      <c r="K33" s="45">
        <f t="shared" si="2"/>
        <v>51633252.6</v>
      </c>
      <c r="L33" s="32"/>
      <c r="M33" s="33"/>
      <c r="N33" s="34"/>
    </row>
    <row r="34" ht="15.75" customHeight="1">
      <c r="A34" s="23" t="s">
        <v>102</v>
      </c>
      <c r="B34" s="51" t="s">
        <v>100</v>
      </c>
      <c r="C34" s="52" t="s">
        <v>103</v>
      </c>
      <c r="D34" s="25" t="s">
        <v>39</v>
      </c>
      <c r="E34" s="26" t="s">
        <v>40</v>
      </c>
      <c r="F34" s="27"/>
      <c r="G34" s="23" t="s">
        <v>41</v>
      </c>
      <c r="H34" s="31">
        <v>0.0</v>
      </c>
      <c r="I34" s="37">
        <v>1.11558E7</v>
      </c>
      <c r="J34" s="37"/>
      <c r="K34" s="45">
        <f t="shared" si="2"/>
        <v>11155800</v>
      </c>
      <c r="L34" s="32"/>
      <c r="M34" s="33"/>
      <c r="N34" s="34"/>
    </row>
    <row r="35" ht="15.75" customHeight="1">
      <c r="A35" s="23" t="s">
        <v>104</v>
      </c>
      <c r="B35" s="51" t="s">
        <v>105</v>
      </c>
      <c r="C35" s="52" t="s">
        <v>106</v>
      </c>
      <c r="D35" s="25" t="s">
        <v>39</v>
      </c>
      <c r="E35" s="26" t="s">
        <v>40</v>
      </c>
      <c r="F35" s="27"/>
      <c r="G35" s="23" t="s">
        <v>41</v>
      </c>
      <c r="H35" s="31">
        <v>7795770.6</v>
      </c>
      <c r="I35" s="37">
        <v>1422400.0</v>
      </c>
      <c r="J35" s="37"/>
      <c r="K35" s="45">
        <f t="shared" si="2"/>
        <v>9218170.6</v>
      </c>
      <c r="L35" s="32"/>
      <c r="M35" s="33"/>
      <c r="N35" s="34"/>
    </row>
    <row r="36" ht="15.75" customHeight="1">
      <c r="A36" s="23" t="s">
        <v>107</v>
      </c>
      <c r="B36" s="24" t="s">
        <v>108</v>
      </c>
      <c r="C36" s="23" t="s">
        <v>109</v>
      </c>
      <c r="D36" s="25" t="s">
        <v>39</v>
      </c>
      <c r="E36" s="26" t="s">
        <v>40</v>
      </c>
      <c r="F36" s="27"/>
      <c r="G36" s="23" t="s">
        <v>41</v>
      </c>
      <c r="H36" s="31">
        <v>8625448.6</v>
      </c>
      <c r="I36" s="37">
        <v>1249600.0</v>
      </c>
      <c r="J36" s="37"/>
      <c r="K36" s="45">
        <f t="shared" si="2"/>
        <v>9875048.6</v>
      </c>
      <c r="L36" s="32"/>
      <c r="M36" s="33"/>
      <c r="N36" s="34"/>
    </row>
    <row r="37" ht="15.75" customHeight="1">
      <c r="A37" s="46" t="s">
        <v>426</v>
      </c>
    </row>
    <row r="38" ht="26.25" customHeight="1">
      <c r="A38" s="10" t="s">
        <v>4</v>
      </c>
      <c r="B38" s="11" t="s">
        <v>5</v>
      </c>
      <c r="C38" s="49"/>
      <c r="D38" s="13" t="s">
        <v>7</v>
      </c>
      <c r="E38" s="14"/>
      <c r="F38" s="50"/>
      <c r="G38" s="50"/>
      <c r="H38" s="15" t="s">
        <v>10</v>
      </c>
      <c r="I38" s="16"/>
      <c r="J38" s="16"/>
      <c r="K38" s="14"/>
      <c r="L38" s="13" t="s">
        <v>442</v>
      </c>
      <c r="M38" s="16"/>
      <c r="N38" s="14"/>
    </row>
    <row r="39" ht="15.75" customHeight="1">
      <c r="A39" s="18"/>
      <c r="B39" s="18"/>
      <c r="C39" s="12" t="s">
        <v>6</v>
      </c>
      <c r="D39" s="10" t="s">
        <v>12</v>
      </c>
      <c r="E39" s="10" t="s">
        <v>13</v>
      </c>
      <c r="F39" s="10" t="s">
        <v>8</v>
      </c>
      <c r="G39" s="10" t="s">
        <v>9</v>
      </c>
      <c r="H39" s="10" t="s">
        <v>14</v>
      </c>
      <c r="I39" s="10" t="s">
        <v>15</v>
      </c>
      <c r="J39" s="10" t="s">
        <v>16</v>
      </c>
      <c r="K39" s="10" t="s">
        <v>17</v>
      </c>
      <c r="L39" s="10" t="s">
        <v>18</v>
      </c>
      <c r="M39" s="10" t="s">
        <v>19</v>
      </c>
      <c r="N39" s="10" t="s">
        <v>20</v>
      </c>
    </row>
    <row r="40" ht="30.0" customHeight="1">
      <c r="A40" s="20"/>
      <c r="B40" s="20"/>
      <c r="C40" s="20"/>
      <c r="D40" s="20"/>
      <c r="E40" s="20"/>
      <c r="F40" s="20"/>
      <c r="G40" s="20"/>
      <c r="H40" s="20"/>
      <c r="I40" s="20"/>
      <c r="J40" s="20"/>
      <c r="K40" s="20"/>
      <c r="L40" s="20"/>
      <c r="M40" s="20"/>
      <c r="N40" s="20"/>
    </row>
    <row r="41" ht="15.75" customHeight="1">
      <c r="A41" s="21" t="s">
        <v>21</v>
      </c>
      <c r="B41" s="21" t="s">
        <v>22</v>
      </c>
      <c r="C41" s="21" t="s">
        <v>23</v>
      </c>
      <c r="D41" s="21" t="s">
        <v>24</v>
      </c>
      <c r="E41" s="21" t="s">
        <v>25</v>
      </c>
      <c r="F41" s="21" t="s">
        <v>26</v>
      </c>
      <c r="G41" s="21" t="s">
        <v>27</v>
      </c>
      <c r="H41" s="21" t="s">
        <v>28</v>
      </c>
      <c r="I41" s="21" t="s">
        <v>29</v>
      </c>
      <c r="J41" s="21" t="s">
        <v>30</v>
      </c>
      <c r="K41" s="21" t="s">
        <v>31</v>
      </c>
      <c r="L41" s="21" t="s">
        <v>32</v>
      </c>
      <c r="M41" s="21" t="s">
        <v>33</v>
      </c>
      <c r="N41" s="21" t="s">
        <v>34</v>
      </c>
    </row>
    <row r="42" ht="15.75" customHeight="1">
      <c r="A42" s="23" t="s">
        <v>110</v>
      </c>
      <c r="B42" s="24" t="s">
        <v>111</v>
      </c>
      <c r="C42" s="23" t="s">
        <v>112</v>
      </c>
      <c r="D42" s="25" t="s">
        <v>39</v>
      </c>
      <c r="E42" s="26" t="s">
        <v>40</v>
      </c>
      <c r="F42" s="27"/>
      <c r="G42" s="23" t="s">
        <v>41</v>
      </c>
      <c r="H42" s="31">
        <v>1.23545042E7</v>
      </c>
      <c r="I42" s="37">
        <v>722000.0</v>
      </c>
      <c r="J42" s="37"/>
      <c r="K42" s="45">
        <f t="shared" ref="K42:K45" si="3">SUM(H42:J42)</f>
        <v>13076504.2</v>
      </c>
      <c r="L42" s="32"/>
      <c r="M42" s="33"/>
      <c r="N42" s="34"/>
    </row>
    <row r="43" ht="15.75" customHeight="1">
      <c r="A43" s="23" t="s">
        <v>113</v>
      </c>
      <c r="B43" s="24" t="s">
        <v>114</v>
      </c>
      <c r="C43" s="23" t="s">
        <v>115</v>
      </c>
      <c r="D43" s="25" t="s">
        <v>39</v>
      </c>
      <c r="E43" s="26" t="s">
        <v>40</v>
      </c>
      <c r="F43" s="27"/>
      <c r="G43" s="23" t="s">
        <v>41</v>
      </c>
      <c r="H43" s="31">
        <v>6048396.6</v>
      </c>
      <c r="I43" s="37">
        <v>1.986568E7</v>
      </c>
      <c r="J43" s="37"/>
      <c r="K43" s="45">
        <f t="shared" si="3"/>
        <v>25914076.6</v>
      </c>
      <c r="L43" s="32"/>
      <c r="M43" s="33"/>
      <c r="N43" s="34"/>
    </row>
    <row r="44" ht="15.75" customHeight="1">
      <c r="A44" s="23" t="s">
        <v>116</v>
      </c>
      <c r="B44" s="24" t="s">
        <v>117</v>
      </c>
      <c r="C44" s="23" t="s">
        <v>118</v>
      </c>
      <c r="D44" s="25" t="s">
        <v>39</v>
      </c>
      <c r="E44" s="26" t="s">
        <v>40</v>
      </c>
      <c r="F44" s="27"/>
      <c r="G44" s="23" t="s">
        <v>41</v>
      </c>
      <c r="H44" s="31">
        <v>3890543.0</v>
      </c>
      <c r="I44" s="37">
        <v>466240.0</v>
      </c>
      <c r="J44" s="37"/>
      <c r="K44" s="45">
        <f t="shared" si="3"/>
        <v>4356783</v>
      </c>
      <c r="L44" s="32"/>
      <c r="M44" s="33"/>
      <c r="N44" s="34"/>
    </row>
    <row r="45" ht="15.75" customHeight="1">
      <c r="A45" s="23" t="s">
        <v>119</v>
      </c>
      <c r="B45" s="24" t="s">
        <v>120</v>
      </c>
      <c r="C45" s="23" t="s">
        <v>121</v>
      </c>
      <c r="D45" s="25" t="s">
        <v>39</v>
      </c>
      <c r="E45" s="26" t="s">
        <v>40</v>
      </c>
      <c r="F45" s="27"/>
      <c r="G45" s="23" t="s">
        <v>41</v>
      </c>
      <c r="H45" s="31">
        <v>5266895.8</v>
      </c>
      <c r="I45" s="37">
        <v>870000.0</v>
      </c>
      <c r="J45" s="37"/>
      <c r="K45" s="45">
        <f t="shared" si="3"/>
        <v>6136895.8</v>
      </c>
      <c r="L45" s="32"/>
      <c r="M45" s="33"/>
      <c r="N45" s="34"/>
    </row>
    <row r="46" ht="15.75" customHeight="1">
      <c r="A46" s="23" t="s">
        <v>122</v>
      </c>
      <c r="B46" s="24" t="s">
        <v>123</v>
      </c>
      <c r="C46" s="23" t="s">
        <v>124</v>
      </c>
      <c r="D46" s="25" t="s">
        <v>39</v>
      </c>
      <c r="E46" s="26" t="s">
        <v>40</v>
      </c>
      <c r="F46" s="27"/>
      <c r="G46" s="23" t="s">
        <v>41</v>
      </c>
      <c r="H46" s="31">
        <v>5215157.0</v>
      </c>
      <c r="I46" s="37">
        <v>250000.0</v>
      </c>
      <c r="J46" s="37"/>
      <c r="K46" s="45">
        <f t="shared" ref="K46:K47" si="4">SUM(H46:I46)</f>
        <v>5465157</v>
      </c>
      <c r="L46" s="32"/>
      <c r="M46" s="33"/>
      <c r="N46" s="34"/>
    </row>
    <row r="47" ht="15.75" customHeight="1">
      <c r="A47" s="23" t="s">
        <v>125</v>
      </c>
      <c r="B47" s="24" t="s">
        <v>126</v>
      </c>
      <c r="C47" s="23" t="s">
        <v>127</v>
      </c>
      <c r="D47" s="25" t="s">
        <v>39</v>
      </c>
      <c r="E47" s="26" t="s">
        <v>40</v>
      </c>
      <c r="F47" s="27"/>
      <c r="G47" s="23" t="s">
        <v>41</v>
      </c>
      <c r="H47" s="31">
        <v>2882691.8</v>
      </c>
      <c r="I47" s="37">
        <v>1.32E7</v>
      </c>
      <c r="J47" s="37"/>
      <c r="K47" s="45">
        <f t="shared" si="4"/>
        <v>16082691.8</v>
      </c>
      <c r="L47" s="32"/>
      <c r="M47" s="33"/>
      <c r="N47" s="34"/>
    </row>
    <row r="48" ht="15.75" customHeight="1">
      <c r="A48" s="23" t="s">
        <v>428</v>
      </c>
      <c r="B48" s="54" t="s">
        <v>429</v>
      </c>
      <c r="C48" s="23" t="s">
        <v>128</v>
      </c>
      <c r="D48" s="25" t="s">
        <v>39</v>
      </c>
      <c r="E48" s="26" t="s">
        <v>40</v>
      </c>
      <c r="F48" s="27"/>
      <c r="G48" s="23" t="s">
        <v>41</v>
      </c>
      <c r="H48" s="55">
        <v>1564885.0</v>
      </c>
      <c r="I48" s="56">
        <v>2600000.0</v>
      </c>
      <c r="J48" s="37"/>
      <c r="K48" s="45">
        <f>SUM(H48:J48)</f>
        <v>4164885</v>
      </c>
      <c r="L48" s="32"/>
      <c r="M48" s="33"/>
      <c r="N48" s="57"/>
    </row>
    <row r="49" ht="15.75" customHeight="1">
      <c r="A49" s="53"/>
      <c r="B49" s="54"/>
      <c r="C49" s="58"/>
      <c r="D49" s="26"/>
      <c r="E49" s="26"/>
      <c r="F49" s="59" t="s">
        <v>129</v>
      </c>
      <c r="G49" s="14"/>
      <c r="H49" s="60">
        <f>H48+H47+H46+H45+H44+H43+H42+H36+H35+H34+H33+H32+H31+H30+H29+H28+H27+H26+H25+H24+H23+H22+H21+H20+H19+H18+H13+H12+H11</f>
        <v>362000015.5</v>
      </c>
      <c r="I49" s="60">
        <f>I48+I47+I46+I45+I44+I43+I42+I36+I35+I34+I33+I32+I31+I30+I29+I28+I27+I26+I25+I24+I23+I22+I21+I20+I19+I18+I17+I13+I12+I11</f>
        <v>639834166.5</v>
      </c>
      <c r="J49" s="60">
        <f>J11</f>
        <v>23200000</v>
      </c>
      <c r="K49" s="61">
        <f>K48+K47+K46+K45+K44+K43+K42+K36+K35+K34+K33+K32+K31+K30+K29+K28+K27+K26+K25+K24+K23+K22+K21+K20+K19+K18+K17+K13+K12+K11</f>
        <v>1025034182</v>
      </c>
      <c r="L49" s="32"/>
      <c r="M49" s="33"/>
      <c r="N49" s="57"/>
    </row>
    <row r="50" ht="15.75" customHeight="1">
      <c r="A50" s="22" t="s">
        <v>130</v>
      </c>
      <c r="B50" s="16"/>
      <c r="C50" s="16"/>
      <c r="D50" s="16"/>
      <c r="E50" s="16"/>
      <c r="F50" s="16"/>
      <c r="G50" s="16"/>
      <c r="H50" s="16"/>
      <c r="I50" s="16"/>
      <c r="J50" s="16"/>
      <c r="K50" s="16"/>
      <c r="L50" s="16"/>
      <c r="M50" s="16"/>
      <c r="N50" s="14"/>
    </row>
    <row r="51" ht="15.75" customHeight="1">
      <c r="A51" s="62" t="s">
        <v>131</v>
      </c>
      <c r="B51" s="63" t="s">
        <v>132</v>
      </c>
      <c r="C51" s="52" t="s">
        <v>133</v>
      </c>
      <c r="D51" s="25" t="s">
        <v>39</v>
      </c>
      <c r="E51" s="26" t="s">
        <v>40</v>
      </c>
      <c r="F51" s="51" t="s">
        <v>134</v>
      </c>
      <c r="G51" s="26" t="s">
        <v>135</v>
      </c>
      <c r="H51" s="33"/>
      <c r="I51" s="33"/>
      <c r="J51" s="31">
        <v>1.0E7</v>
      </c>
      <c r="K51" s="37">
        <v>1.0E7</v>
      </c>
      <c r="L51" s="64"/>
      <c r="M51" s="64"/>
      <c r="N51" s="64"/>
    </row>
    <row r="52" ht="37.5" customHeight="1">
      <c r="A52" s="114" t="s">
        <v>136</v>
      </c>
      <c r="B52" s="63" t="s">
        <v>443</v>
      </c>
      <c r="C52" s="52" t="s">
        <v>133</v>
      </c>
      <c r="D52" s="25" t="s">
        <v>39</v>
      </c>
      <c r="E52" s="26" t="s">
        <v>40</v>
      </c>
      <c r="F52" s="51" t="s">
        <v>134</v>
      </c>
      <c r="G52" s="26" t="s">
        <v>135</v>
      </c>
      <c r="H52" s="33"/>
      <c r="I52" s="33"/>
      <c r="J52" s="31">
        <v>2000000.0</v>
      </c>
      <c r="K52" s="37">
        <f t="shared" ref="K52:K54" si="5">J52</f>
        <v>2000000</v>
      </c>
      <c r="L52" s="109"/>
      <c r="M52" s="109"/>
      <c r="N52" s="109"/>
    </row>
    <row r="53" ht="15.75" customHeight="1">
      <c r="A53" s="152" t="s">
        <v>140</v>
      </c>
      <c r="B53" s="63" t="s">
        <v>444</v>
      </c>
      <c r="C53" s="52" t="s">
        <v>175</v>
      </c>
      <c r="D53" s="25" t="s">
        <v>39</v>
      </c>
      <c r="E53" s="26" t="s">
        <v>40</v>
      </c>
      <c r="F53" s="51" t="s">
        <v>134</v>
      </c>
      <c r="G53" s="26" t="s">
        <v>135</v>
      </c>
      <c r="H53" s="33"/>
      <c r="I53" s="33"/>
      <c r="J53" s="31">
        <v>1000000.0</v>
      </c>
      <c r="K53" s="37">
        <f t="shared" si="5"/>
        <v>1000000</v>
      </c>
      <c r="L53" s="65"/>
      <c r="M53" s="65"/>
      <c r="N53" s="65"/>
    </row>
    <row r="54" ht="15.75" customHeight="1">
      <c r="A54" s="152" t="s">
        <v>146</v>
      </c>
      <c r="B54" s="63" t="s">
        <v>178</v>
      </c>
      <c r="C54" s="52" t="s">
        <v>175</v>
      </c>
      <c r="D54" s="25" t="s">
        <v>39</v>
      </c>
      <c r="E54" s="26" t="s">
        <v>40</v>
      </c>
      <c r="F54" s="51" t="s">
        <v>134</v>
      </c>
      <c r="G54" s="26" t="s">
        <v>135</v>
      </c>
      <c r="H54" s="33"/>
      <c r="I54" s="33"/>
      <c r="J54" s="31">
        <v>1200000.0</v>
      </c>
      <c r="K54" s="37">
        <f t="shared" si="5"/>
        <v>1200000</v>
      </c>
      <c r="L54" s="65"/>
      <c r="M54" s="65"/>
      <c r="N54" s="65"/>
    </row>
    <row r="55" ht="15.75" customHeight="1">
      <c r="A55" s="62" t="s">
        <v>151</v>
      </c>
      <c r="B55" s="79" t="s">
        <v>137</v>
      </c>
      <c r="C55" s="52" t="s">
        <v>138</v>
      </c>
      <c r="D55" s="25" t="s">
        <v>39</v>
      </c>
      <c r="E55" s="26" t="s">
        <v>40</v>
      </c>
      <c r="F55" s="27" t="s">
        <v>139</v>
      </c>
      <c r="G55" s="26" t="s">
        <v>135</v>
      </c>
      <c r="H55" s="33"/>
      <c r="I55" s="33"/>
      <c r="J55" s="37">
        <v>4000000.0</v>
      </c>
      <c r="K55" s="37">
        <v>4000000.0</v>
      </c>
      <c r="L55" s="65"/>
      <c r="M55" s="65"/>
      <c r="N55" s="65"/>
    </row>
    <row r="56" ht="15.75" customHeight="1">
      <c r="A56" s="62" t="s">
        <v>155</v>
      </c>
      <c r="B56" s="27" t="s">
        <v>147</v>
      </c>
      <c r="C56" s="23" t="s">
        <v>148</v>
      </c>
      <c r="D56" s="25" t="s">
        <v>39</v>
      </c>
      <c r="E56" s="26" t="s">
        <v>40</v>
      </c>
      <c r="F56" s="69" t="s">
        <v>149</v>
      </c>
      <c r="G56" s="65" t="s">
        <v>150</v>
      </c>
      <c r="H56" s="33"/>
      <c r="I56" s="37">
        <v>1.5E7</v>
      </c>
      <c r="J56" s="33"/>
      <c r="K56" s="37">
        <v>1.5E7</v>
      </c>
      <c r="L56" s="64"/>
      <c r="M56" s="64"/>
      <c r="N56" s="64"/>
      <c r="P56" s="66"/>
    </row>
    <row r="57" ht="15.75" customHeight="1">
      <c r="A57" s="62" t="s">
        <v>159</v>
      </c>
      <c r="B57" s="63" t="s">
        <v>152</v>
      </c>
      <c r="C57" s="39" t="s">
        <v>153</v>
      </c>
      <c r="D57" s="25" t="s">
        <v>39</v>
      </c>
      <c r="E57" s="26" t="s">
        <v>40</v>
      </c>
      <c r="F57" s="51" t="s">
        <v>154</v>
      </c>
      <c r="G57" s="65" t="s">
        <v>150</v>
      </c>
      <c r="H57" s="70"/>
      <c r="I57" s="71">
        <v>4329000.0</v>
      </c>
      <c r="J57" s="51"/>
      <c r="K57" s="71">
        <f>I57</f>
        <v>4329000</v>
      </c>
      <c r="L57" s="33"/>
      <c r="M57" s="33"/>
      <c r="N57" s="34"/>
      <c r="P57" s="66"/>
    </row>
    <row r="58" ht="15.75" customHeight="1">
      <c r="A58" s="62" t="s">
        <v>163</v>
      </c>
      <c r="B58" s="72" t="s">
        <v>156</v>
      </c>
      <c r="C58" s="39" t="s">
        <v>157</v>
      </c>
      <c r="D58" s="40" t="s">
        <v>39</v>
      </c>
      <c r="E58" s="41" t="s">
        <v>40</v>
      </c>
      <c r="F58" s="42" t="s">
        <v>158</v>
      </c>
      <c r="G58" s="65" t="s">
        <v>150</v>
      </c>
      <c r="H58" s="73"/>
      <c r="I58" s="44">
        <v>6500000.0</v>
      </c>
      <c r="J58" s="73"/>
      <c r="K58" s="44">
        <v>6500000.0</v>
      </c>
      <c r="L58" s="73"/>
      <c r="M58" s="73"/>
      <c r="N58" s="74"/>
      <c r="P58" s="66"/>
    </row>
    <row r="59" ht="15.75" customHeight="1">
      <c r="A59" s="62" t="s">
        <v>167</v>
      </c>
      <c r="B59" s="72" t="s">
        <v>160</v>
      </c>
      <c r="C59" s="39" t="s">
        <v>161</v>
      </c>
      <c r="D59" s="40" t="s">
        <v>39</v>
      </c>
      <c r="E59" s="41" t="s">
        <v>40</v>
      </c>
      <c r="F59" s="42" t="s">
        <v>162</v>
      </c>
      <c r="G59" s="65" t="s">
        <v>150</v>
      </c>
      <c r="H59" s="73"/>
      <c r="I59" s="44">
        <v>1.0E7</v>
      </c>
      <c r="J59" s="73"/>
      <c r="K59" s="44">
        <v>1.0E7</v>
      </c>
      <c r="L59" s="73"/>
      <c r="M59" s="73"/>
      <c r="N59" s="74"/>
      <c r="P59" s="66"/>
    </row>
    <row r="60" ht="15.75" customHeight="1">
      <c r="A60" s="46" t="s">
        <v>430</v>
      </c>
    </row>
    <row r="61" ht="15.75" customHeight="1">
      <c r="A61" s="46"/>
    </row>
    <row r="62" ht="24.0" customHeight="1">
      <c r="A62" s="10" t="s">
        <v>4</v>
      </c>
      <c r="B62" s="11" t="s">
        <v>5</v>
      </c>
      <c r="C62" s="49"/>
      <c r="D62" s="13" t="s">
        <v>7</v>
      </c>
      <c r="E62" s="14"/>
      <c r="F62" s="50"/>
      <c r="G62" s="50"/>
      <c r="H62" s="15" t="s">
        <v>10</v>
      </c>
      <c r="I62" s="16"/>
      <c r="J62" s="16"/>
      <c r="K62" s="14"/>
      <c r="L62" s="13" t="s">
        <v>445</v>
      </c>
      <c r="M62" s="16"/>
      <c r="N62" s="14"/>
    </row>
    <row r="63" ht="15.75" customHeight="1">
      <c r="A63" s="18"/>
      <c r="B63" s="18"/>
      <c r="C63" s="12" t="s">
        <v>6</v>
      </c>
      <c r="D63" s="10" t="s">
        <v>12</v>
      </c>
      <c r="E63" s="10" t="s">
        <v>13</v>
      </c>
      <c r="F63" s="10" t="s">
        <v>8</v>
      </c>
      <c r="G63" s="10" t="s">
        <v>9</v>
      </c>
      <c r="H63" s="10" t="s">
        <v>14</v>
      </c>
      <c r="I63" s="10" t="s">
        <v>15</v>
      </c>
      <c r="J63" s="10" t="s">
        <v>16</v>
      </c>
      <c r="K63" s="10" t="s">
        <v>17</v>
      </c>
      <c r="L63" s="10" t="s">
        <v>18</v>
      </c>
      <c r="M63" s="10" t="s">
        <v>19</v>
      </c>
      <c r="N63" s="10" t="s">
        <v>20</v>
      </c>
    </row>
    <row r="64" ht="25.5" customHeight="1">
      <c r="A64" s="20"/>
      <c r="B64" s="20"/>
      <c r="C64" s="20"/>
      <c r="D64" s="20"/>
      <c r="E64" s="20"/>
      <c r="F64" s="20"/>
      <c r="G64" s="20"/>
      <c r="H64" s="20"/>
      <c r="I64" s="20"/>
      <c r="J64" s="20"/>
      <c r="K64" s="20"/>
      <c r="L64" s="20"/>
      <c r="M64" s="20"/>
      <c r="N64" s="20"/>
    </row>
    <row r="65" ht="15.75" customHeight="1">
      <c r="A65" s="21" t="s">
        <v>21</v>
      </c>
      <c r="B65" s="21" t="s">
        <v>22</v>
      </c>
      <c r="C65" s="21" t="s">
        <v>23</v>
      </c>
      <c r="D65" s="21" t="s">
        <v>24</v>
      </c>
      <c r="E65" s="21" t="s">
        <v>25</v>
      </c>
      <c r="F65" s="21" t="s">
        <v>26</v>
      </c>
      <c r="G65" s="21" t="s">
        <v>27</v>
      </c>
      <c r="H65" s="21" t="s">
        <v>28</v>
      </c>
      <c r="I65" s="21" t="s">
        <v>29</v>
      </c>
      <c r="J65" s="21" t="s">
        <v>30</v>
      </c>
      <c r="K65" s="21" t="s">
        <v>31</v>
      </c>
      <c r="L65" s="21" t="s">
        <v>32</v>
      </c>
      <c r="M65" s="21" t="s">
        <v>33</v>
      </c>
      <c r="N65" s="21" t="s">
        <v>34</v>
      </c>
    </row>
    <row r="66" ht="15.75" customHeight="1">
      <c r="A66" s="22" t="s">
        <v>130</v>
      </c>
      <c r="B66" s="16"/>
      <c r="C66" s="16"/>
      <c r="D66" s="16"/>
      <c r="E66" s="16"/>
      <c r="F66" s="16"/>
      <c r="G66" s="16"/>
      <c r="H66" s="16"/>
      <c r="I66" s="16"/>
      <c r="J66" s="16"/>
      <c r="K66" s="16"/>
      <c r="L66" s="16"/>
      <c r="M66" s="16"/>
      <c r="N66" s="14"/>
    </row>
    <row r="67" ht="15.75" customHeight="1">
      <c r="A67" s="62" t="s">
        <v>170</v>
      </c>
      <c r="B67" s="72" t="s">
        <v>164</v>
      </c>
      <c r="C67" s="39" t="s">
        <v>165</v>
      </c>
      <c r="D67" s="40" t="s">
        <v>39</v>
      </c>
      <c r="E67" s="41" t="s">
        <v>40</v>
      </c>
      <c r="F67" s="42" t="s">
        <v>166</v>
      </c>
      <c r="G67" s="65" t="s">
        <v>150</v>
      </c>
      <c r="H67" s="73"/>
      <c r="I67" s="44">
        <v>3000000.0</v>
      </c>
      <c r="J67" s="73"/>
      <c r="K67" s="44">
        <v>3000000.0</v>
      </c>
      <c r="L67" s="73"/>
      <c r="M67" s="73"/>
      <c r="N67" s="74"/>
    </row>
    <row r="68" ht="15.75" customHeight="1">
      <c r="A68" s="62" t="s">
        <v>173</v>
      </c>
      <c r="B68" s="72" t="s">
        <v>168</v>
      </c>
      <c r="C68" s="39" t="s">
        <v>165</v>
      </c>
      <c r="D68" s="40" t="s">
        <v>39</v>
      </c>
      <c r="E68" s="41" t="s">
        <v>40</v>
      </c>
      <c r="F68" s="42" t="s">
        <v>169</v>
      </c>
      <c r="G68" s="65" t="s">
        <v>150</v>
      </c>
      <c r="H68" s="73"/>
      <c r="I68" s="44">
        <v>1.0E7</v>
      </c>
      <c r="J68" s="73"/>
      <c r="K68" s="44">
        <v>1.0E7</v>
      </c>
      <c r="L68" s="73"/>
      <c r="M68" s="73"/>
      <c r="N68" s="74"/>
    </row>
    <row r="69" ht="15.75" customHeight="1">
      <c r="A69" s="62" t="s">
        <v>177</v>
      </c>
      <c r="B69" s="63" t="s">
        <v>446</v>
      </c>
      <c r="C69" s="52" t="s">
        <v>218</v>
      </c>
      <c r="D69" s="25" t="s">
        <v>39</v>
      </c>
      <c r="E69" s="26" t="s">
        <v>40</v>
      </c>
      <c r="F69" s="51" t="s">
        <v>447</v>
      </c>
      <c r="G69" s="26" t="s">
        <v>150</v>
      </c>
      <c r="H69" s="70"/>
      <c r="I69" s="71">
        <v>50000.0</v>
      </c>
      <c r="J69" s="84"/>
      <c r="K69" s="71">
        <v>50000.0</v>
      </c>
      <c r="L69" s="65"/>
      <c r="M69" s="65"/>
      <c r="N69" s="65"/>
    </row>
    <row r="70" ht="15.75" customHeight="1">
      <c r="A70" s="62" t="s">
        <v>180</v>
      </c>
      <c r="B70" s="63" t="s">
        <v>217</v>
      </c>
      <c r="C70" s="52" t="s">
        <v>218</v>
      </c>
      <c r="D70" s="25" t="s">
        <v>39</v>
      </c>
      <c r="E70" s="26" t="s">
        <v>40</v>
      </c>
      <c r="F70" s="51" t="s">
        <v>219</v>
      </c>
      <c r="G70" s="26" t="s">
        <v>150</v>
      </c>
      <c r="H70" s="70"/>
      <c r="I70" s="71">
        <v>100000.0</v>
      </c>
      <c r="J70" s="84"/>
      <c r="K70" s="71">
        <v>100000.0</v>
      </c>
      <c r="L70" s="65"/>
      <c r="M70" s="65"/>
      <c r="N70" s="65"/>
    </row>
    <row r="71" ht="15.75" customHeight="1">
      <c r="A71" s="62" t="s">
        <v>183</v>
      </c>
      <c r="B71" s="63" t="s">
        <v>221</v>
      </c>
      <c r="C71" s="52" t="s">
        <v>222</v>
      </c>
      <c r="D71" s="25" t="s">
        <v>39</v>
      </c>
      <c r="E71" s="26" t="s">
        <v>40</v>
      </c>
      <c r="F71" s="51" t="s">
        <v>223</v>
      </c>
      <c r="G71" s="26" t="s">
        <v>150</v>
      </c>
      <c r="H71" s="70"/>
      <c r="I71" s="71">
        <v>150000.0</v>
      </c>
      <c r="J71" s="84"/>
      <c r="K71" s="71">
        <v>150000.0</v>
      </c>
      <c r="L71" s="65"/>
      <c r="M71" s="65"/>
      <c r="N71" s="65"/>
    </row>
    <row r="72" ht="39.0" customHeight="1">
      <c r="A72" s="62" t="s">
        <v>187</v>
      </c>
      <c r="B72" s="81" t="s">
        <v>184</v>
      </c>
      <c r="C72" s="39" t="s">
        <v>185</v>
      </c>
      <c r="D72" s="25" t="s">
        <v>39</v>
      </c>
      <c r="E72" s="26" t="s">
        <v>40</v>
      </c>
      <c r="F72" s="82" t="s">
        <v>186</v>
      </c>
      <c r="G72" s="65" t="s">
        <v>150</v>
      </c>
      <c r="H72" s="33"/>
      <c r="I72" s="45">
        <v>50000.0</v>
      </c>
      <c r="J72" s="33"/>
      <c r="K72" s="45">
        <v>50000.0</v>
      </c>
      <c r="L72" s="33"/>
      <c r="M72" s="33"/>
      <c r="N72" s="34"/>
    </row>
    <row r="73" ht="15.75" customHeight="1">
      <c r="A73" s="62" t="s">
        <v>191</v>
      </c>
      <c r="B73" s="173" t="s">
        <v>448</v>
      </c>
      <c r="C73" s="39" t="s">
        <v>189</v>
      </c>
      <c r="D73" s="25" t="s">
        <v>39</v>
      </c>
      <c r="E73" s="26" t="s">
        <v>40</v>
      </c>
      <c r="F73" s="174" t="s">
        <v>449</v>
      </c>
      <c r="G73" s="65" t="s">
        <v>150</v>
      </c>
      <c r="H73" s="70"/>
      <c r="I73" s="71">
        <v>100000.0</v>
      </c>
      <c r="J73" s="51"/>
      <c r="K73" s="71">
        <v>100000.0</v>
      </c>
      <c r="L73" s="33"/>
      <c r="M73" s="33"/>
      <c r="N73" s="34"/>
    </row>
    <row r="74" ht="44.25" customHeight="1">
      <c r="A74" s="62" t="s">
        <v>194</v>
      </c>
      <c r="B74" s="63" t="s">
        <v>192</v>
      </c>
      <c r="C74" s="39" t="s">
        <v>157</v>
      </c>
      <c r="D74" s="25" t="s">
        <v>39</v>
      </c>
      <c r="E74" s="26" t="s">
        <v>40</v>
      </c>
      <c r="F74" s="83" t="s">
        <v>193</v>
      </c>
      <c r="G74" s="65" t="s">
        <v>150</v>
      </c>
      <c r="H74" s="70"/>
      <c r="I74" s="71">
        <v>322709.0</v>
      </c>
      <c r="J74" s="51"/>
      <c r="K74" s="71">
        <v>322709.0</v>
      </c>
      <c r="L74" s="33"/>
      <c r="M74" s="33"/>
      <c r="N74" s="34"/>
    </row>
    <row r="75" ht="15.75" customHeight="1">
      <c r="A75" s="62" t="s">
        <v>198</v>
      </c>
      <c r="B75" s="63" t="s">
        <v>195</v>
      </c>
      <c r="C75" s="39" t="s">
        <v>196</v>
      </c>
      <c r="D75" s="25" t="s">
        <v>39</v>
      </c>
      <c r="E75" s="26" t="s">
        <v>40</v>
      </c>
      <c r="F75" s="134" t="s">
        <v>450</v>
      </c>
      <c r="G75" s="65" t="s">
        <v>150</v>
      </c>
      <c r="H75" s="70"/>
      <c r="I75" s="71">
        <v>100000.0</v>
      </c>
      <c r="J75" s="84"/>
      <c r="K75" s="71">
        <v>100000.0</v>
      </c>
      <c r="L75" s="33"/>
      <c r="M75" s="80"/>
      <c r="N75" s="34"/>
    </row>
    <row r="76" ht="53.25" customHeight="1">
      <c r="A76" s="62" t="s">
        <v>202</v>
      </c>
      <c r="B76" s="63" t="s">
        <v>199</v>
      </c>
      <c r="C76" s="39" t="s">
        <v>200</v>
      </c>
      <c r="D76" s="25" t="s">
        <v>39</v>
      </c>
      <c r="E76" s="26" t="s">
        <v>40</v>
      </c>
      <c r="F76" s="175" t="s">
        <v>451</v>
      </c>
      <c r="G76" s="26" t="s">
        <v>150</v>
      </c>
      <c r="H76" s="70"/>
      <c r="I76" s="71">
        <v>100000.0</v>
      </c>
      <c r="J76" s="84"/>
      <c r="K76" s="71">
        <v>100000.0</v>
      </c>
      <c r="L76" s="33"/>
      <c r="M76" s="33"/>
      <c r="N76" s="34"/>
    </row>
    <row r="77" ht="15.75" customHeight="1">
      <c r="A77" s="62" t="s">
        <v>208</v>
      </c>
      <c r="B77" s="63" t="s">
        <v>203</v>
      </c>
      <c r="C77" s="39" t="s">
        <v>204</v>
      </c>
      <c r="D77" s="25" t="s">
        <v>39</v>
      </c>
      <c r="E77" s="26" t="s">
        <v>40</v>
      </c>
      <c r="F77" s="51" t="s">
        <v>205</v>
      </c>
      <c r="G77" s="26" t="s">
        <v>150</v>
      </c>
      <c r="H77" s="70"/>
      <c r="I77" s="71">
        <v>450000.0</v>
      </c>
      <c r="J77" s="84"/>
      <c r="K77" s="71">
        <v>450000.0</v>
      </c>
      <c r="L77" s="33"/>
      <c r="M77" s="33"/>
      <c r="N77" s="34"/>
      <c r="P77" s="172" t="str">
        <f>K77+K76+K75+K74+K73+K72+#REF!+#REF!+#REF!+#REF!+K68</f>
        <v>#REF!</v>
      </c>
    </row>
    <row r="78" ht="15.75" customHeight="1">
      <c r="A78" s="46" t="s">
        <v>452</v>
      </c>
    </row>
    <row r="79" ht="15.75" customHeight="1">
      <c r="A79" s="46"/>
      <c r="B79" s="46"/>
      <c r="C79" s="46"/>
      <c r="D79" s="46"/>
      <c r="E79" s="46"/>
      <c r="F79" s="46"/>
      <c r="G79" s="46"/>
      <c r="H79" s="46"/>
      <c r="I79" s="67"/>
      <c r="J79" s="46"/>
      <c r="K79" s="46"/>
      <c r="L79" s="46"/>
      <c r="M79" s="46"/>
      <c r="N79" s="46"/>
      <c r="P79" s="67"/>
    </row>
    <row r="80" ht="15.75" customHeight="1">
      <c r="A80" s="46"/>
      <c r="B80" s="46"/>
      <c r="C80" s="46"/>
      <c r="D80" s="46"/>
      <c r="E80" s="46"/>
      <c r="F80" s="46"/>
      <c r="G80" s="46"/>
      <c r="H80" s="46"/>
      <c r="I80" s="46"/>
      <c r="J80" s="46"/>
      <c r="K80" s="46"/>
      <c r="L80" s="46"/>
      <c r="M80" s="46"/>
      <c r="N80" s="46"/>
    </row>
    <row r="81" ht="29.25" customHeight="1">
      <c r="A81" s="10" t="s">
        <v>4</v>
      </c>
      <c r="B81" s="11" t="s">
        <v>5</v>
      </c>
      <c r="C81" s="49"/>
      <c r="D81" s="13" t="s">
        <v>7</v>
      </c>
      <c r="E81" s="14"/>
      <c r="F81" s="50"/>
      <c r="G81" s="50"/>
      <c r="H81" s="15" t="s">
        <v>10</v>
      </c>
      <c r="I81" s="16"/>
      <c r="J81" s="16"/>
      <c r="K81" s="14"/>
      <c r="L81" s="13" t="s">
        <v>453</v>
      </c>
      <c r="M81" s="16"/>
      <c r="N81" s="14"/>
    </row>
    <row r="82" ht="15.75" customHeight="1">
      <c r="A82" s="18"/>
      <c r="B82" s="18"/>
      <c r="C82" s="12" t="s">
        <v>6</v>
      </c>
      <c r="D82" s="10" t="s">
        <v>12</v>
      </c>
      <c r="E82" s="10" t="s">
        <v>13</v>
      </c>
      <c r="F82" s="10" t="s">
        <v>8</v>
      </c>
      <c r="G82" s="10" t="s">
        <v>9</v>
      </c>
      <c r="H82" s="10" t="s">
        <v>14</v>
      </c>
      <c r="I82" s="10" t="s">
        <v>15</v>
      </c>
      <c r="J82" s="10" t="s">
        <v>16</v>
      </c>
      <c r="K82" s="10" t="s">
        <v>17</v>
      </c>
      <c r="L82" s="10" t="s">
        <v>18</v>
      </c>
      <c r="M82" s="10" t="s">
        <v>19</v>
      </c>
      <c r="N82" s="10" t="s">
        <v>20</v>
      </c>
    </row>
    <row r="83" ht="28.5" customHeight="1">
      <c r="A83" s="20"/>
      <c r="B83" s="20"/>
      <c r="C83" s="20"/>
      <c r="D83" s="20"/>
      <c r="E83" s="20"/>
      <c r="F83" s="20"/>
      <c r="G83" s="20"/>
      <c r="H83" s="20"/>
      <c r="I83" s="20"/>
      <c r="J83" s="20"/>
      <c r="K83" s="20"/>
      <c r="L83" s="20"/>
      <c r="M83" s="20"/>
      <c r="N83" s="20"/>
    </row>
    <row r="84" ht="15.75" customHeight="1">
      <c r="A84" s="21" t="s">
        <v>21</v>
      </c>
      <c r="B84" s="21" t="s">
        <v>22</v>
      </c>
      <c r="C84" s="21" t="s">
        <v>23</v>
      </c>
      <c r="D84" s="21" t="s">
        <v>24</v>
      </c>
      <c r="E84" s="21" t="s">
        <v>25</v>
      </c>
      <c r="F84" s="21" t="s">
        <v>26</v>
      </c>
      <c r="G84" s="21" t="s">
        <v>27</v>
      </c>
      <c r="H84" s="21" t="s">
        <v>28</v>
      </c>
      <c r="I84" s="21" t="s">
        <v>29</v>
      </c>
      <c r="J84" s="21" t="s">
        <v>30</v>
      </c>
      <c r="K84" s="21" t="s">
        <v>31</v>
      </c>
      <c r="L84" s="21" t="s">
        <v>32</v>
      </c>
      <c r="M84" s="21" t="s">
        <v>33</v>
      </c>
      <c r="N84" s="21" t="s">
        <v>34</v>
      </c>
    </row>
    <row r="85" ht="15.75" customHeight="1">
      <c r="A85" s="62" t="s">
        <v>212</v>
      </c>
      <c r="B85" s="63" t="s">
        <v>209</v>
      </c>
      <c r="C85" s="52" t="s">
        <v>210</v>
      </c>
      <c r="D85" s="25" t="s">
        <v>39</v>
      </c>
      <c r="E85" s="26" t="s">
        <v>40</v>
      </c>
      <c r="F85" s="51" t="s">
        <v>211</v>
      </c>
      <c r="G85" s="26" t="s">
        <v>150</v>
      </c>
      <c r="H85" s="70"/>
      <c r="I85" s="71">
        <v>300000.0</v>
      </c>
      <c r="J85" s="84"/>
      <c r="K85" s="71">
        <v>300000.0</v>
      </c>
      <c r="L85" s="65"/>
      <c r="M85" s="65"/>
      <c r="N85" s="65"/>
    </row>
    <row r="86" ht="15.75" customHeight="1">
      <c r="A86" s="62" t="s">
        <v>216</v>
      </c>
      <c r="B86" s="63" t="s">
        <v>213</v>
      </c>
      <c r="C86" s="52" t="s">
        <v>214</v>
      </c>
      <c r="D86" s="25" t="s">
        <v>39</v>
      </c>
      <c r="E86" s="26" t="s">
        <v>40</v>
      </c>
      <c r="F86" s="51" t="s">
        <v>215</v>
      </c>
      <c r="G86" s="26" t="s">
        <v>150</v>
      </c>
      <c r="H86" s="70"/>
      <c r="I86" s="71">
        <v>250000.0</v>
      </c>
      <c r="J86" s="84"/>
      <c r="K86" s="71">
        <v>250000.0</v>
      </c>
      <c r="L86" s="65"/>
      <c r="M86" s="65"/>
      <c r="N86" s="65"/>
    </row>
    <row r="87" ht="15.75" customHeight="1">
      <c r="A87" s="62" t="s">
        <v>220</v>
      </c>
      <c r="B87" s="63" t="s">
        <v>225</v>
      </c>
      <c r="C87" s="52" t="s">
        <v>226</v>
      </c>
      <c r="D87" s="25" t="s">
        <v>39</v>
      </c>
      <c r="E87" s="26" t="s">
        <v>40</v>
      </c>
      <c r="F87" s="51" t="s">
        <v>227</v>
      </c>
      <c r="G87" s="26" t="s">
        <v>150</v>
      </c>
      <c r="H87" s="70"/>
      <c r="I87" s="71">
        <v>100000.0</v>
      </c>
      <c r="J87" s="84"/>
      <c r="K87" s="71">
        <v>100000.0</v>
      </c>
      <c r="L87" s="65"/>
      <c r="M87" s="65"/>
      <c r="N87" s="65"/>
    </row>
    <row r="88" ht="15.75" customHeight="1">
      <c r="A88" s="62" t="s">
        <v>224</v>
      </c>
      <c r="B88" s="24" t="s">
        <v>229</v>
      </c>
      <c r="C88" s="52" t="s">
        <v>226</v>
      </c>
      <c r="D88" s="25" t="s">
        <v>39</v>
      </c>
      <c r="E88" s="26" t="s">
        <v>40</v>
      </c>
      <c r="F88" s="24" t="s">
        <v>229</v>
      </c>
      <c r="G88" s="26" t="s">
        <v>150</v>
      </c>
      <c r="H88" s="70"/>
      <c r="I88" s="71">
        <v>150000.0</v>
      </c>
      <c r="J88" s="84"/>
      <c r="K88" s="71">
        <f t="shared" ref="K88:K89" si="6">I88</f>
        <v>150000</v>
      </c>
      <c r="L88" s="65"/>
      <c r="M88" s="65"/>
      <c r="N88" s="65"/>
    </row>
    <row r="89" ht="15.75" customHeight="1">
      <c r="A89" s="62" t="s">
        <v>228</v>
      </c>
      <c r="B89" s="63" t="s">
        <v>231</v>
      </c>
      <c r="C89" s="52" t="s">
        <v>226</v>
      </c>
      <c r="D89" s="25" t="s">
        <v>39</v>
      </c>
      <c r="E89" s="26" t="s">
        <v>40</v>
      </c>
      <c r="F89" s="63" t="s">
        <v>232</v>
      </c>
      <c r="G89" s="52" t="s">
        <v>150</v>
      </c>
      <c r="H89" s="70"/>
      <c r="I89" s="71">
        <v>100000.0</v>
      </c>
      <c r="J89" s="84"/>
      <c r="K89" s="71">
        <f t="shared" si="6"/>
        <v>100000</v>
      </c>
      <c r="L89" s="65"/>
      <c r="M89" s="65"/>
      <c r="N89" s="65"/>
    </row>
    <row r="90" ht="15.75" customHeight="1">
      <c r="A90" s="62" t="s">
        <v>230</v>
      </c>
      <c r="B90" s="63" t="s">
        <v>237</v>
      </c>
      <c r="C90" s="52" t="s">
        <v>226</v>
      </c>
      <c r="D90" s="25" t="s">
        <v>39</v>
      </c>
      <c r="E90" s="26" t="s">
        <v>40</v>
      </c>
      <c r="F90" s="51" t="s">
        <v>238</v>
      </c>
      <c r="G90" s="26" t="s">
        <v>150</v>
      </c>
      <c r="H90" s="70"/>
      <c r="I90" s="71">
        <v>100000.0</v>
      </c>
      <c r="J90" s="84"/>
      <c r="K90" s="71">
        <v>100000.0</v>
      </c>
      <c r="L90" s="65"/>
      <c r="M90" s="65"/>
      <c r="N90" s="65"/>
    </row>
    <row r="91" ht="15.75" customHeight="1">
      <c r="A91" s="65"/>
      <c r="B91" s="51"/>
      <c r="C91" s="52"/>
      <c r="D91" s="52"/>
      <c r="E91" s="52"/>
      <c r="F91" s="51"/>
      <c r="G91" s="52"/>
      <c r="H91" s="85" t="s">
        <v>241</v>
      </c>
      <c r="I91" s="16"/>
      <c r="J91" s="14"/>
      <c r="K91" s="86">
        <f>K90+K89+K88+K87+K86+K85+K77+K76+K75+K74+K73+K72+K71+K70+K69+K68+K67+K59+K58+K57+K56</f>
        <v>51251709</v>
      </c>
      <c r="L91" s="65"/>
      <c r="M91" s="65"/>
      <c r="N91" s="65"/>
      <c r="P91" s="172" t="str">
        <f>#REF!+K90+#REF!+K89+K88+K87+K71+K69+K86+K85</f>
        <v>#REF!</v>
      </c>
    </row>
    <row r="92" ht="15.75" customHeight="1">
      <c r="A92" s="22" t="s">
        <v>130</v>
      </c>
      <c r="B92" s="16"/>
      <c r="C92" s="16"/>
      <c r="D92" s="16"/>
      <c r="E92" s="16"/>
      <c r="F92" s="16"/>
      <c r="G92" s="16"/>
      <c r="H92" s="16"/>
      <c r="I92" s="16"/>
      <c r="J92" s="16"/>
      <c r="K92" s="16"/>
      <c r="L92" s="16"/>
      <c r="M92" s="16"/>
      <c r="N92" s="14"/>
      <c r="P92" s="66"/>
    </row>
    <row r="93" ht="15.75" customHeight="1">
      <c r="A93" s="62" t="s">
        <v>233</v>
      </c>
      <c r="B93" s="87" t="s">
        <v>245</v>
      </c>
      <c r="C93" s="88" t="s">
        <v>246</v>
      </c>
      <c r="D93" s="25" t="s">
        <v>39</v>
      </c>
      <c r="E93" s="26" t="s">
        <v>40</v>
      </c>
      <c r="F93" s="87" t="s">
        <v>247</v>
      </c>
      <c r="G93" s="23" t="s">
        <v>248</v>
      </c>
      <c r="H93" s="89"/>
      <c r="I93" s="71">
        <v>3392687.0</v>
      </c>
      <c r="J93" s="89"/>
      <c r="K93" s="71">
        <f>I93</f>
        <v>3392687</v>
      </c>
      <c r="L93" s="89"/>
      <c r="M93" s="89"/>
      <c r="N93" s="89"/>
      <c r="P93" s="66"/>
    </row>
    <row r="94" ht="15.75" customHeight="1">
      <c r="A94" s="62" t="s">
        <v>236</v>
      </c>
      <c r="B94" s="90" t="s">
        <v>250</v>
      </c>
      <c r="C94" s="88" t="s">
        <v>251</v>
      </c>
      <c r="D94" s="25" t="s">
        <v>39</v>
      </c>
      <c r="E94" s="26" t="s">
        <v>40</v>
      </c>
      <c r="F94" s="90" t="s">
        <v>252</v>
      </c>
      <c r="G94" s="23" t="s">
        <v>248</v>
      </c>
      <c r="H94" s="89"/>
      <c r="I94" s="71"/>
      <c r="J94" s="71">
        <v>4500000.0</v>
      </c>
      <c r="K94" s="71">
        <v>4500000.0</v>
      </c>
      <c r="L94" s="89"/>
      <c r="M94" s="89"/>
      <c r="N94" s="89"/>
      <c r="P94" s="172"/>
    </row>
    <row r="95" ht="15.75" customHeight="1">
      <c r="A95" s="46" t="s">
        <v>454</v>
      </c>
      <c r="P95" s="66"/>
    </row>
    <row r="96" ht="15.75" customHeight="1">
      <c r="P96" s="66"/>
    </row>
    <row r="97" ht="15.75" customHeight="1">
      <c r="A97" s="46"/>
    </row>
    <row r="98" ht="26.25" customHeight="1">
      <c r="A98" s="10" t="s">
        <v>4</v>
      </c>
      <c r="B98" s="11" t="s">
        <v>5</v>
      </c>
      <c r="C98" s="49"/>
      <c r="D98" s="13" t="s">
        <v>7</v>
      </c>
      <c r="E98" s="14"/>
      <c r="F98" s="50"/>
      <c r="G98" s="50"/>
      <c r="H98" s="15" t="s">
        <v>10</v>
      </c>
      <c r="I98" s="16"/>
      <c r="J98" s="16"/>
      <c r="K98" s="14"/>
      <c r="L98" s="13" t="s">
        <v>455</v>
      </c>
      <c r="M98" s="16"/>
      <c r="N98" s="14"/>
    </row>
    <row r="99" ht="15.75" customHeight="1">
      <c r="A99" s="18"/>
      <c r="B99" s="18"/>
      <c r="C99" s="12" t="s">
        <v>6</v>
      </c>
      <c r="D99" s="10" t="s">
        <v>12</v>
      </c>
      <c r="E99" s="10" t="s">
        <v>13</v>
      </c>
      <c r="F99" s="10" t="s">
        <v>8</v>
      </c>
      <c r="G99" s="10" t="s">
        <v>9</v>
      </c>
      <c r="H99" s="10" t="s">
        <v>14</v>
      </c>
      <c r="I99" s="10" t="s">
        <v>15</v>
      </c>
      <c r="J99" s="10" t="s">
        <v>16</v>
      </c>
      <c r="K99" s="10" t="s">
        <v>17</v>
      </c>
      <c r="L99" s="10" t="s">
        <v>18</v>
      </c>
      <c r="M99" s="10" t="s">
        <v>19</v>
      </c>
      <c r="N99" s="10" t="s">
        <v>20</v>
      </c>
    </row>
    <row r="100" ht="24.75" customHeight="1">
      <c r="A100" s="20"/>
      <c r="B100" s="20"/>
      <c r="C100" s="20"/>
      <c r="D100" s="20"/>
      <c r="E100" s="20"/>
      <c r="F100" s="20"/>
      <c r="G100" s="20"/>
      <c r="H100" s="20"/>
      <c r="I100" s="20"/>
      <c r="J100" s="20"/>
      <c r="K100" s="20"/>
      <c r="L100" s="20"/>
      <c r="M100" s="20"/>
      <c r="N100" s="20"/>
    </row>
    <row r="101" ht="15.75" customHeight="1">
      <c r="A101" s="21" t="s">
        <v>21</v>
      </c>
      <c r="B101" s="21" t="s">
        <v>22</v>
      </c>
      <c r="C101" s="21" t="s">
        <v>23</v>
      </c>
      <c r="D101" s="21" t="s">
        <v>24</v>
      </c>
      <c r="E101" s="21" t="s">
        <v>25</v>
      </c>
      <c r="F101" s="21" t="s">
        <v>26</v>
      </c>
      <c r="G101" s="21" t="s">
        <v>27</v>
      </c>
      <c r="H101" s="21" t="s">
        <v>28</v>
      </c>
      <c r="I101" s="21" t="s">
        <v>29</v>
      </c>
      <c r="J101" s="21" t="s">
        <v>30</v>
      </c>
      <c r="K101" s="21" t="s">
        <v>31</v>
      </c>
      <c r="L101" s="21" t="s">
        <v>32</v>
      </c>
      <c r="M101" s="21" t="s">
        <v>33</v>
      </c>
      <c r="N101" s="21" t="s">
        <v>34</v>
      </c>
    </row>
    <row r="102" ht="15.75" customHeight="1">
      <c r="A102" s="22" t="s">
        <v>130</v>
      </c>
      <c r="B102" s="16"/>
      <c r="C102" s="16"/>
      <c r="D102" s="16"/>
      <c r="E102" s="16"/>
      <c r="F102" s="16"/>
      <c r="G102" s="16"/>
      <c r="H102" s="16"/>
      <c r="I102" s="16"/>
      <c r="J102" s="16"/>
      <c r="K102" s="16"/>
      <c r="L102" s="16"/>
      <c r="M102" s="16"/>
      <c r="N102" s="14"/>
    </row>
    <row r="103" ht="15.75" customHeight="1">
      <c r="A103" s="62" t="s">
        <v>239</v>
      </c>
      <c r="B103" s="87" t="s">
        <v>254</v>
      </c>
      <c r="C103" s="88" t="s">
        <v>251</v>
      </c>
      <c r="D103" s="25" t="s">
        <v>39</v>
      </c>
      <c r="E103" s="26" t="s">
        <v>40</v>
      </c>
      <c r="F103" s="34" t="s">
        <v>255</v>
      </c>
      <c r="G103" s="23" t="s">
        <v>248</v>
      </c>
      <c r="H103" s="89"/>
      <c r="I103" s="71"/>
      <c r="J103" s="71">
        <v>250000.0</v>
      </c>
      <c r="K103" s="71">
        <v>250000.0</v>
      </c>
      <c r="L103" s="89"/>
      <c r="M103" s="89"/>
      <c r="N103" s="89"/>
    </row>
    <row r="104" ht="15.75" customHeight="1">
      <c r="A104" s="39"/>
      <c r="B104" s="51"/>
      <c r="C104" s="52"/>
      <c r="D104" s="52"/>
      <c r="E104" s="52"/>
      <c r="F104" s="51"/>
      <c r="G104" s="52"/>
      <c r="H104" s="85" t="s">
        <v>256</v>
      </c>
      <c r="I104" s="16"/>
      <c r="J104" s="14"/>
      <c r="K104" s="86">
        <f>K103+K94+K93</f>
        <v>8142687</v>
      </c>
      <c r="L104" s="65"/>
      <c r="M104" s="65"/>
      <c r="N104" s="65"/>
      <c r="P104" s="172">
        <v>8142687.0</v>
      </c>
    </row>
    <row r="105" ht="15.75" customHeight="1">
      <c r="A105" s="62" t="s">
        <v>244</v>
      </c>
      <c r="B105" s="63" t="s">
        <v>258</v>
      </c>
      <c r="C105" s="52" t="s">
        <v>259</v>
      </c>
      <c r="D105" s="25" t="s">
        <v>39</v>
      </c>
      <c r="E105" s="26" t="s">
        <v>40</v>
      </c>
      <c r="F105" s="51" t="s">
        <v>260</v>
      </c>
      <c r="G105" s="26" t="s">
        <v>261</v>
      </c>
      <c r="H105" s="91"/>
      <c r="I105" s="80">
        <v>4071343.0</v>
      </c>
      <c r="J105" s="91"/>
      <c r="K105" s="80">
        <f t="shared" ref="K105:K106" si="7">I105</f>
        <v>4071343</v>
      </c>
      <c r="L105" s="65"/>
      <c r="M105" s="65"/>
      <c r="N105" s="65"/>
    </row>
    <row r="106" ht="15.75" customHeight="1">
      <c r="A106" s="62" t="s">
        <v>249</v>
      </c>
      <c r="B106" s="63" t="s">
        <v>263</v>
      </c>
      <c r="C106" s="52" t="s">
        <v>264</v>
      </c>
      <c r="D106" s="92" t="s">
        <v>39</v>
      </c>
      <c r="E106" s="93" t="s">
        <v>40</v>
      </c>
      <c r="F106" s="51" t="s">
        <v>265</v>
      </c>
      <c r="G106" s="26" t="s">
        <v>266</v>
      </c>
      <c r="H106" s="70"/>
      <c r="I106" s="80">
        <v>4071344.0</v>
      </c>
      <c r="J106" s="80"/>
      <c r="K106" s="80">
        <f t="shared" si="7"/>
        <v>4071344</v>
      </c>
      <c r="L106" s="94"/>
      <c r="M106" s="94"/>
      <c r="N106" s="65"/>
    </row>
    <row r="107" ht="15.75" customHeight="1">
      <c r="A107" s="65"/>
      <c r="B107" s="51"/>
      <c r="C107" s="52"/>
      <c r="D107" s="52"/>
      <c r="E107" s="52"/>
      <c r="F107" s="51"/>
      <c r="G107" s="52"/>
      <c r="H107" s="85" t="s">
        <v>267</v>
      </c>
      <c r="I107" s="16"/>
      <c r="J107" s="14"/>
      <c r="K107" s="86">
        <f>K105+K106</f>
        <v>8142687</v>
      </c>
      <c r="L107" s="65"/>
      <c r="M107" s="65"/>
      <c r="N107" s="65"/>
      <c r="P107" s="172">
        <f>K105+K106</f>
        <v>8142687</v>
      </c>
    </row>
    <row r="108" ht="15.75" customHeight="1">
      <c r="A108" s="62" t="s">
        <v>253</v>
      </c>
      <c r="B108" s="95" t="s">
        <v>271</v>
      </c>
      <c r="C108" s="96" t="s">
        <v>272</v>
      </c>
      <c r="D108" s="97"/>
      <c r="E108" s="98"/>
      <c r="F108" s="99"/>
      <c r="G108" s="100"/>
      <c r="H108" s="100"/>
      <c r="I108" s="71">
        <v>1.53755127E7</v>
      </c>
      <c r="J108" s="100"/>
      <c r="K108" s="71">
        <v>1.53755127E7</v>
      </c>
      <c r="L108" s="50"/>
      <c r="M108" s="50"/>
      <c r="N108" s="100"/>
      <c r="P108" s="66"/>
    </row>
    <row r="109" ht="15.75" customHeight="1">
      <c r="A109" s="23"/>
      <c r="B109" s="95" t="s">
        <v>273</v>
      </c>
      <c r="C109" s="64"/>
      <c r="D109" s="101"/>
      <c r="E109" s="102"/>
      <c r="F109" s="103"/>
      <c r="G109" s="65"/>
      <c r="H109" s="65"/>
      <c r="I109" s="65"/>
      <c r="J109" s="65"/>
      <c r="K109" s="65"/>
      <c r="L109" s="65"/>
      <c r="M109" s="65"/>
      <c r="N109" s="65"/>
      <c r="P109" s="66"/>
    </row>
    <row r="110" ht="15.75" customHeight="1">
      <c r="A110" s="62" t="s">
        <v>257</v>
      </c>
      <c r="B110" s="63" t="s">
        <v>275</v>
      </c>
      <c r="C110" s="96" t="s">
        <v>276</v>
      </c>
      <c r="D110" s="25" t="s">
        <v>39</v>
      </c>
      <c r="E110" s="26" t="s">
        <v>40</v>
      </c>
      <c r="F110" s="104" t="s">
        <v>277</v>
      </c>
      <c r="G110" s="105" t="s">
        <v>278</v>
      </c>
      <c r="H110" s="70"/>
      <c r="I110" s="71">
        <v>100000.0</v>
      </c>
      <c r="J110" s="84"/>
      <c r="K110" s="71">
        <v>100000.0</v>
      </c>
      <c r="L110" s="71">
        <v>100000.0</v>
      </c>
      <c r="M110" s="80"/>
      <c r="N110" s="106" t="s">
        <v>279</v>
      </c>
      <c r="P110" s="66"/>
    </row>
    <row r="111" ht="15.75" customHeight="1">
      <c r="A111" s="62" t="s">
        <v>262</v>
      </c>
      <c r="B111" s="63" t="s">
        <v>281</v>
      </c>
      <c r="C111" s="96" t="s">
        <v>123</v>
      </c>
      <c r="D111" s="25" t="s">
        <v>39</v>
      </c>
      <c r="E111" s="26" t="s">
        <v>40</v>
      </c>
      <c r="F111" s="82" t="s">
        <v>282</v>
      </c>
      <c r="G111" s="105" t="s">
        <v>278</v>
      </c>
      <c r="H111" s="70"/>
      <c r="I111" s="71">
        <v>120000.0</v>
      </c>
      <c r="J111" s="84"/>
      <c r="K111" s="71">
        <v>120000.0</v>
      </c>
      <c r="L111" s="71"/>
      <c r="M111" s="37"/>
      <c r="N111" s="106" t="s">
        <v>283</v>
      </c>
      <c r="P111" s="66"/>
    </row>
    <row r="112" ht="15.75" customHeight="1">
      <c r="A112" s="62" t="s">
        <v>270</v>
      </c>
      <c r="B112" s="63" t="s">
        <v>285</v>
      </c>
      <c r="C112" s="96" t="s">
        <v>286</v>
      </c>
      <c r="D112" s="25" t="s">
        <v>39</v>
      </c>
      <c r="E112" s="26" t="s">
        <v>40</v>
      </c>
      <c r="F112" s="104" t="s">
        <v>287</v>
      </c>
      <c r="G112" s="105" t="s">
        <v>278</v>
      </c>
      <c r="H112" s="70"/>
      <c r="I112" s="71">
        <v>100000.0</v>
      </c>
      <c r="J112" s="84"/>
      <c r="K112" s="71">
        <v>100000.0</v>
      </c>
      <c r="L112" s="80">
        <v>100000.0</v>
      </c>
      <c r="M112" s="37"/>
      <c r="N112" s="106" t="s">
        <v>288</v>
      </c>
      <c r="P112" s="66"/>
    </row>
    <row r="113" ht="15.75" customHeight="1">
      <c r="A113" s="62" t="s">
        <v>274</v>
      </c>
      <c r="B113" s="63" t="s">
        <v>290</v>
      </c>
      <c r="C113" s="96" t="s">
        <v>123</v>
      </c>
      <c r="D113" s="25" t="s">
        <v>39</v>
      </c>
      <c r="E113" s="26" t="s">
        <v>40</v>
      </c>
      <c r="F113" s="104" t="s">
        <v>291</v>
      </c>
      <c r="G113" s="107" t="s">
        <v>278</v>
      </c>
      <c r="H113" s="70"/>
      <c r="I113" s="31"/>
      <c r="J113" s="80">
        <v>3000000.0</v>
      </c>
      <c r="K113" s="31">
        <v>3000000.0</v>
      </c>
      <c r="L113" s="80">
        <v>3000000.0</v>
      </c>
      <c r="M113" s="37"/>
      <c r="N113" s="106" t="s">
        <v>292</v>
      </c>
      <c r="P113" s="172">
        <f>K113+K112+K111+K110+K108</f>
        <v>18695512.7</v>
      </c>
    </row>
    <row r="114" ht="15.75" customHeight="1">
      <c r="A114" s="46" t="s">
        <v>456</v>
      </c>
    </row>
    <row r="115" ht="15.75" customHeight="1">
      <c r="A115" s="46"/>
      <c r="B115" s="46"/>
      <c r="C115" s="46"/>
      <c r="D115" s="46"/>
      <c r="E115" s="46"/>
      <c r="F115" s="46"/>
      <c r="G115" s="46"/>
      <c r="H115" s="46"/>
      <c r="I115" s="46"/>
      <c r="J115" s="46"/>
      <c r="K115" s="46"/>
      <c r="L115" s="46"/>
      <c r="M115" s="46"/>
      <c r="N115" s="46"/>
    </row>
    <row r="116" ht="15.75" customHeight="1">
      <c r="A116" s="46"/>
    </row>
    <row r="117" ht="27.75" customHeight="1">
      <c r="A117" s="10" t="s">
        <v>4</v>
      </c>
      <c r="B117" s="11" t="s">
        <v>5</v>
      </c>
      <c r="C117" s="49"/>
      <c r="D117" s="13" t="s">
        <v>7</v>
      </c>
      <c r="E117" s="14"/>
      <c r="F117" s="50"/>
      <c r="G117" s="50"/>
      <c r="H117" s="15" t="s">
        <v>10</v>
      </c>
      <c r="I117" s="16"/>
      <c r="J117" s="16"/>
      <c r="K117" s="14"/>
      <c r="L117" s="13" t="s">
        <v>457</v>
      </c>
      <c r="M117" s="16"/>
      <c r="N117" s="14"/>
    </row>
    <row r="118" ht="15.75" customHeight="1">
      <c r="A118" s="18"/>
      <c r="B118" s="18"/>
      <c r="C118" s="12" t="s">
        <v>6</v>
      </c>
      <c r="D118" s="10" t="s">
        <v>12</v>
      </c>
      <c r="E118" s="10" t="s">
        <v>13</v>
      </c>
      <c r="F118" s="10" t="s">
        <v>8</v>
      </c>
      <c r="G118" s="10" t="s">
        <v>9</v>
      </c>
      <c r="H118" s="10" t="s">
        <v>14</v>
      </c>
      <c r="I118" s="19" t="s">
        <v>15</v>
      </c>
      <c r="J118" s="10" t="s">
        <v>16</v>
      </c>
      <c r="K118" s="10" t="s">
        <v>17</v>
      </c>
      <c r="L118" s="10" t="s">
        <v>18</v>
      </c>
      <c r="M118" s="10" t="s">
        <v>19</v>
      </c>
      <c r="N118" s="10" t="s">
        <v>20</v>
      </c>
    </row>
    <row r="119" ht="23.25" customHeight="1">
      <c r="A119" s="20"/>
      <c r="B119" s="20"/>
      <c r="C119" s="20"/>
      <c r="D119" s="20"/>
      <c r="E119" s="20"/>
      <c r="F119" s="20"/>
      <c r="G119" s="20"/>
      <c r="H119" s="20"/>
      <c r="I119" s="20"/>
      <c r="J119" s="20"/>
      <c r="K119" s="20"/>
      <c r="L119" s="20"/>
      <c r="M119" s="20"/>
      <c r="N119" s="20"/>
    </row>
    <row r="120" ht="15.75" customHeight="1">
      <c r="A120" s="21" t="s">
        <v>21</v>
      </c>
      <c r="B120" s="21" t="s">
        <v>22</v>
      </c>
      <c r="C120" s="21" t="s">
        <v>23</v>
      </c>
      <c r="D120" s="21" t="s">
        <v>24</v>
      </c>
      <c r="E120" s="21" t="s">
        <v>25</v>
      </c>
      <c r="F120" s="21" t="s">
        <v>26</v>
      </c>
      <c r="G120" s="21" t="s">
        <v>27</v>
      </c>
      <c r="H120" s="21" t="s">
        <v>28</v>
      </c>
      <c r="I120" s="21" t="s">
        <v>29</v>
      </c>
      <c r="J120" s="21" t="s">
        <v>30</v>
      </c>
      <c r="K120" s="21" t="s">
        <v>31</v>
      </c>
      <c r="L120" s="21" t="s">
        <v>32</v>
      </c>
      <c r="M120" s="21" t="s">
        <v>33</v>
      </c>
      <c r="N120" s="21" t="s">
        <v>34</v>
      </c>
    </row>
    <row r="121" ht="15.75" customHeight="1">
      <c r="A121" s="62" t="s">
        <v>280</v>
      </c>
      <c r="B121" s="63" t="s">
        <v>294</v>
      </c>
      <c r="C121" s="96" t="s">
        <v>123</v>
      </c>
      <c r="D121" s="25" t="s">
        <v>39</v>
      </c>
      <c r="E121" s="26" t="s">
        <v>40</v>
      </c>
      <c r="F121" s="63" t="s">
        <v>294</v>
      </c>
      <c r="G121" s="107" t="s">
        <v>278</v>
      </c>
      <c r="H121" s="70"/>
      <c r="I121" s="31">
        <v>4500000.0</v>
      </c>
      <c r="J121" s="84"/>
      <c r="K121" s="31">
        <v>4500000.0</v>
      </c>
      <c r="L121" s="37"/>
      <c r="M121" s="37"/>
      <c r="N121" s="106" t="s">
        <v>295</v>
      </c>
    </row>
    <row r="122" ht="15.75" customHeight="1">
      <c r="A122" s="62" t="s">
        <v>284</v>
      </c>
      <c r="B122" s="87" t="s">
        <v>297</v>
      </c>
      <c r="C122" s="96" t="s">
        <v>298</v>
      </c>
      <c r="D122" s="25" t="s">
        <v>39</v>
      </c>
      <c r="E122" s="26" t="s">
        <v>40</v>
      </c>
      <c r="F122" s="108" t="s">
        <v>299</v>
      </c>
      <c r="G122" s="107" t="s">
        <v>278</v>
      </c>
      <c r="H122" s="109"/>
      <c r="I122" s="31">
        <v>4500000.0</v>
      </c>
      <c r="J122" s="109"/>
      <c r="K122" s="37">
        <v>4500000.0</v>
      </c>
      <c r="L122" s="37"/>
      <c r="M122" s="109"/>
      <c r="N122" s="110" t="s">
        <v>300</v>
      </c>
    </row>
    <row r="123" ht="15.75" customHeight="1">
      <c r="A123" s="62" t="s">
        <v>289</v>
      </c>
      <c r="B123" s="87" t="s">
        <v>302</v>
      </c>
      <c r="C123" s="107" t="s">
        <v>303</v>
      </c>
      <c r="D123" s="52" t="s">
        <v>39</v>
      </c>
      <c r="E123" s="52" t="s">
        <v>40</v>
      </c>
      <c r="F123" s="34" t="s">
        <v>304</v>
      </c>
      <c r="G123" s="107" t="s">
        <v>278</v>
      </c>
      <c r="H123" s="109"/>
      <c r="I123" s="37"/>
      <c r="J123" s="31">
        <v>5000000.0</v>
      </c>
      <c r="K123" s="37">
        <v>5000000.0</v>
      </c>
      <c r="L123" s="37"/>
      <c r="M123" s="109"/>
      <c r="N123" s="110" t="s">
        <v>305</v>
      </c>
    </row>
    <row r="124" ht="15.75" customHeight="1">
      <c r="A124" s="62" t="s">
        <v>293</v>
      </c>
      <c r="B124" s="111" t="s">
        <v>307</v>
      </c>
      <c r="C124" s="96" t="s">
        <v>298</v>
      </c>
      <c r="D124" s="52" t="s">
        <v>39</v>
      </c>
      <c r="E124" s="52" t="s">
        <v>40</v>
      </c>
      <c r="F124" s="34" t="s">
        <v>308</v>
      </c>
      <c r="G124" s="107" t="s">
        <v>278</v>
      </c>
      <c r="H124" s="109"/>
      <c r="I124" s="37"/>
      <c r="J124" s="71">
        <v>2700000.0</v>
      </c>
      <c r="K124" s="112">
        <v>2700000.0</v>
      </c>
      <c r="L124" s="113"/>
      <c r="M124" s="109"/>
      <c r="N124" s="114"/>
    </row>
    <row r="125" ht="58.5" customHeight="1">
      <c r="A125" s="62" t="s">
        <v>296</v>
      </c>
      <c r="B125" s="115" t="s">
        <v>310</v>
      </c>
      <c r="C125" s="96" t="s">
        <v>272</v>
      </c>
      <c r="D125" s="52" t="s">
        <v>39</v>
      </c>
      <c r="E125" s="52" t="s">
        <v>40</v>
      </c>
      <c r="F125" s="34" t="s">
        <v>311</v>
      </c>
      <c r="G125" s="107" t="s">
        <v>278</v>
      </c>
      <c r="H125" s="109"/>
      <c r="I125" s="37"/>
      <c r="J125" s="31">
        <v>4201982.0</v>
      </c>
      <c r="K125" s="37">
        <v>4201982.0</v>
      </c>
      <c r="L125" s="113"/>
      <c r="M125" s="109"/>
      <c r="N125" s="114"/>
    </row>
    <row r="126" ht="16.5" customHeight="1">
      <c r="A126" s="116"/>
      <c r="B126" s="95" t="s">
        <v>312</v>
      </c>
      <c r="C126" s="96"/>
      <c r="D126" s="25"/>
      <c r="E126" s="26"/>
      <c r="F126" s="34"/>
      <c r="G126" s="107"/>
      <c r="H126" s="109"/>
      <c r="I126" s="113"/>
      <c r="J126" s="109"/>
      <c r="K126" s="113"/>
      <c r="L126" s="113"/>
      <c r="M126" s="109"/>
      <c r="N126" s="116"/>
    </row>
    <row r="127" ht="76.5" customHeight="1">
      <c r="A127" s="62" t="s">
        <v>301</v>
      </c>
      <c r="B127" s="63" t="s">
        <v>314</v>
      </c>
      <c r="C127" s="117" t="s">
        <v>123</v>
      </c>
      <c r="D127" s="25" t="s">
        <v>315</v>
      </c>
      <c r="E127" s="26" t="s">
        <v>40</v>
      </c>
      <c r="F127" s="108" t="s">
        <v>316</v>
      </c>
      <c r="G127" s="107" t="s">
        <v>278</v>
      </c>
      <c r="H127" s="70"/>
      <c r="I127" s="31">
        <v>500000.0</v>
      </c>
      <c r="J127" s="84"/>
      <c r="K127" s="31">
        <v>500000.0</v>
      </c>
      <c r="L127" s="37">
        <v>500000.0</v>
      </c>
      <c r="M127" s="37"/>
      <c r="N127" s="106" t="s">
        <v>317</v>
      </c>
    </row>
    <row r="128" ht="58.5" customHeight="1">
      <c r="A128" s="62" t="s">
        <v>306</v>
      </c>
      <c r="B128" s="75" t="s">
        <v>319</v>
      </c>
      <c r="C128" s="117" t="s">
        <v>320</v>
      </c>
      <c r="D128" s="25" t="s">
        <v>315</v>
      </c>
      <c r="E128" s="26" t="s">
        <v>40</v>
      </c>
      <c r="F128" s="82" t="s">
        <v>321</v>
      </c>
      <c r="G128" s="107" t="s">
        <v>278</v>
      </c>
      <c r="H128" s="70"/>
      <c r="I128" s="31"/>
      <c r="J128" s="31">
        <v>1500000.0</v>
      </c>
      <c r="K128" s="31">
        <v>1500000.0</v>
      </c>
      <c r="L128" s="37"/>
      <c r="M128" s="37"/>
      <c r="N128" s="106" t="s">
        <v>322</v>
      </c>
    </row>
    <row r="129" ht="58.5" customHeight="1">
      <c r="A129" s="62" t="s">
        <v>309</v>
      </c>
      <c r="B129" s="83" t="s">
        <v>326</v>
      </c>
      <c r="C129" s="52" t="s">
        <v>123</v>
      </c>
      <c r="D129" s="52" t="s">
        <v>315</v>
      </c>
      <c r="E129" s="52" t="s">
        <v>40</v>
      </c>
      <c r="F129" s="82" t="s">
        <v>327</v>
      </c>
      <c r="G129" s="107" t="s">
        <v>278</v>
      </c>
      <c r="H129" s="70"/>
      <c r="I129" s="31">
        <v>500000.0</v>
      </c>
      <c r="J129" s="84"/>
      <c r="K129" s="31">
        <v>500000.0</v>
      </c>
      <c r="L129" s="31">
        <v>500000.0</v>
      </c>
      <c r="M129" s="37"/>
      <c r="N129" s="106" t="s">
        <v>328</v>
      </c>
    </row>
    <row r="130" ht="15.75" customHeight="1">
      <c r="A130" s="62" t="s">
        <v>313</v>
      </c>
      <c r="B130" s="118" t="s">
        <v>330</v>
      </c>
      <c r="C130" s="117" t="s">
        <v>123</v>
      </c>
      <c r="D130" s="40" t="s">
        <v>315</v>
      </c>
      <c r="E130" s="41" t="s">
        <v>40</v>
      </c>
      <c r="F130" s="69" t="s">
        <v>331</v>
      </c>
      <c r="G130" s="96" t="s">
        <v>278</v>
      </c>
      <c r="H130" s="119"/>
      <c r="I130" s="43">
        <v>500000.0</v>
      </c>
      <c r="J130" s="120"/>
      <c r="K130" s="43">
        <v>500000.0</v>
      </c>
      <c r="L130" s="121"/>
      <c r="M130" s="44"/>
      <c r="N130" s="122" t="s">
        <v>332</v>
      </c>
      <c r="P130" s="172">
        <f>K130+K129+K128+K127+K125+K124+K123+K122+K121</f>
        <v>23901982</v>
      </c>
    </row>
    <row r="131" ht="15.75" customHeight="1">
      <c r="A131" s="46" t="s">
        <v>458</v>
      </c>
    </row>
    <row r="132" ht="15.75" customHeight="1"/>
    <row r="133" ht="15.75" customHeight="1">
      <c r="A133" s="10" t="s">
        <v>4</v>
      </c>
      <c r="B133" s="11" t="s">
        <v>5</v>
      </c>
      <c r="C133" s="49"/>
      <c r="D133" s="13" t="s">
        <v>7</v>
      </c>
      <c r="E133" s="14"/>
      <c r="F133" s="50"/>
      <c r="G133" s="50"/>
      <c r="H133" s="15" t="s">
        <v>10</v>
      </c>
      <c r="I133" s="16"/>
      <c r="J133" s="16"/>
      <c r="K133" s="14"/>
      <c r="L133" s="17" t="s">
        <v>459</v>
      </c>
      <c r="M133" s="16"/>
      <c r="N133" s="14"/>
    </row>
    <row r="134" ht="15.75" customHeight="1">
      <c r="A134" s="18"/>
      <c r="B134" s="18"/>
      <c r="C134" s="12" t="s">
        <v>6</v>
      </c>
      <c r="D134" s="10" t="s">
        <v>12</v>
      </c>
      <c r="E134" s="10" t="s">
        <v>13</v>
      </c>
      <c r="F134" s="10" t="s">
        <v>8</v>
      </c>
      <c r="G134" s="10" t="s">
        <v>9</v>
      </c>
      <c r="H134" s="10" t="s">
        <v>14</v>
      </c>
      <c r="I134" s="10" t="s">
        <v>15</v>
      </c>
      <c r="J134" s="10" t="s">
        <v>16</v>
      </c>
      <c r="K134" s="10" t="s">
        <v>17</v>
      </c>
      <c r="L134" s="10" t="s">
        <v>18</v>
      </c>
      <c r="M134" s="10" t="s">
        <v>19</v>
      </c>
      <c r="N134" s="10" t="s">
        <v>20</v>
      </c>
    </row>
    <row r="135" ht="27.75" customHeight="1">
      <c r="A135" s="20"/>
      <c r="B135" s="20"/>
      <c r="C135" s="20"/>
      <c r="D135" s="20"/>
      <c r="E135" s="20"/>
      <c r="F135" s="20"/>
      <c r="G135" s="20"/>
      <c r="H135" s="20"/>
      <c r="I135" s="20"/>
      <c r="J135" s="20"/>
      <c r="K135" s="20"/>
      <c r="L135" s="20"/>
      <c r="M135" s="20"/>
      <c r="N135" s="20"/>
    </row>
    <row r="136" ht="15.75" customHeight="1">
      <c r="A136" s="21" t="s">
        <v>21</v>
      </c>
      <c r="B136" s="21" t="s">
        <v>22</v>
      </c>
      <c r="C136" s="21" t="s">
        <v>23</v>
      </c>
      <c r="D136" s="21" t="s">
        <v>24</v>
      </c>
      <c r="E136" s="21" t="s">
        <v>25</v>
      </c>
      <c r="F136" s="21" t="s">
        <v>26</v>
      </c>
      <c r="G136" s="21" t="s">
        <v>27</v>
      </c>
      <c r="H136" s="21" t="s">
        <v>28</v>
      </c>
      <c r="I136" s="21" t="s">
        <v>29</v>
      </c>
      <c r="J136" s="21" t="s">
        <v>30</v>
      </c>
      <c r="K136" s="21" t="s">
        <v>31</v>
      </c>
      <c r="L136" s="21" t="s">
        <v>32</v>
      </c>
      <c r="M136" s="21" t="s">
        <v>33</v>
      </c>
      <c r="N136" s="21" t="s">
        <v>34</v>
      </c>
    </row>
    <row r="137" ht="15.75" customHeight="1">
      <c r="A137" s="116"/>
      <c r="B137" s="95" t="s">
        <v>335</v>
      </c>
      <c r="C137" s="96"/>
      <c r="D137" s="25"/>
      <c r="E137" s="26"/>
      <c r="F137" s="83"/>
      <c r="G137" s="105"/>
      <c r="H137" s="70"/>
      <c r="I137" s="84"/>
      <c r="J137" s="84"/>
      <c r="K137" s="31"/>
      <c r="L137" s="37"/>
      <c r="M137" s="37"/>
      <c r="N137" s="133"/>
    </row>
    <row r="138" ht="15.75" customHeight="1">
      <c r="A138" s="62" t="s">
        <v>318</v>
      </c>
      <c r="B138" s="63" t="s">
        <v>337</v>
      </c>
      <c r="C138" s="96" t="s">
        <v>123</v>
      </c>
      <c r="D138" s="25" t="s">
        <v>315</v>
      </c>
      <c r="E138" s="26" t="s">
        <v>40</v>
      </c>
      <c r="F138" s="134" t="s">
        <v>338</v>
      </c>
      <c r="G138" s="107" t="s">
        <v>278</v>
      </c>
      <c r="H138" s="70"/>
      <c r="I138" s="31">
        <v>4000000.0</v>
      </c>
      <c r="J138" s="84"/>
      <c r="K138" s="31">
        <v>4000000.0</v>
      </c>
      <c r="L138" s="37"/>
      <c r="M138" s="37"/>
      <c r="N138" s="133"/>
    </row>
    <row r="139" ht="15.75" customHeight="1">
      <c r="A139" s="62" t="s">
        <v>325</v>
      </c>
      <c r="B139" s="95" t="s">
        <v>340</v>
      </c>
      <c r="C139" s="117" t="s">
        <v>123</v>
      </c>
      <c r="D139" s="25" t="s">
        <v>315</v>
      </c>
      <c r="E139" s="26" t="s">
        <v>40</v>
      </c>
      <c r="F139" s="134" t="s">
        <v>341</v>
      </c>
      <c r="G139" s="107" t="s">
        <v>278</v>
      </c>
      <c r="H139" s="70"/>
      <c r="I139" s="31">
        <v>4000000.0</v>
      </c>
      <c r="J139" s="84"/>
      <c r="K139" s="31">
        <v>4000000.0</v>
      </c>
      <c r="L139" s="37"/>
      <c r="M139" s="37"/>
      <c r="N139" s="133"/>
    </row>
    <row r="140" ht="15.75" customHeight="1">
      <c r="A140" s="100"/>
      <c r="B140" s="95" t="s">
        <v>342</v>
      </c>
      <c r="C140" s="117"/>
      <c r="D140" s="25"/>
      <c r="E140" s="26"/>
      <c r="F140" s="82"/>
      <c r="G140" s="107"/>
      <c r="H140" s="70"/>
      <c r="I140" s="31"/>
      <c r="J140" s="84"/>
      <c r="K140" s="31"/>
      <c r="L140" s="37"/>
      <c r="M140" s="37"/>
      <c r="N140" s="133"/>
    </row>
    <row r="141" ht="15.75" customHeight="1">
      <c r="A141" s="62" t="s">
        <v>329</v>
      </c>
      <c r="B141" s="77" t="s">
        <v>344</v>
      </c>
      <c r="C141" s="117" t="s">
        <v>123</v>
      </c>
      <c r="D141" s="25" t="s">
        <v>315</v>
      </c>
      <c r="E141" s="26" t="s">
        <v>40</v>
      </c>
      <c r="F141" s="134"/>
      <c r="G141" s="107" t="s">
        <v>278</v>
      </c>
      <c r="H141" s="70"/>
      <c r="I141" s="31"/>
      <c r="J141" s="84"/>
      <c r="K141" s="31">
        <v>150000.0</v>
      </c>
      <c r="L141" s="37"/>
      <c r="M141" s="37"/>
      <c r="N141" s="133"/>
    </row>
    <row r="142" ht="15.75" customHeight="1">
      <c r="A142" s="62" t="s">
        <v>336</v>
      </c>
      <c r="B142" s="63" t="s">
        <v>346</v>
      </c>
      <c r="C142" s="117" t="s">
        <v>123</v>
      </c>
      <c r="D142" s="25" t="s">
        <v>315</v>
      </c>
      <c r="E142" s="26" t="s">
        <v>40</v>
      </c>
      <c r="F142" s="87"/>
      <c r="G142" s="107" t="s">
        <v>278</v>
      </c>
      <c r="H142" s="70"/>
      <c r="I142" s="31"/>
      <c r="J142" s="84"/>
      <c r="K142" s="31">
        <v>354214.3</v>
      </c>
      <c r="L142" s="37"/>
      <c r="M142" s="37"/>
      <c r="N142" s="133"/>
    </row>
    <row r="143" ht="23.25" customHeight="1">
      <c r="A143" s="62" t="s">
        <v>339</v>
      </c>
      <c r="B143" s="63" t="s">
        <v>348</v>
      </c>
      <c r="C143" s="117" t="s">
        <v>123</v>
      </c>
      <c r="D143" s="25" t="s">
        <v>315</v>
      </c>
      <c r="E143" s="26" t="s">
        <v>40</v>
      </c>
      <c r="F143" s="75"/>
      <c r="G143" s="107" t="s">
        <v>278</v>
      </c>
      <c r="H143" s="70"/>
      <c r="I143" s="31"/>
      <c r="J143" s="84"/>
      <c r="K143" s="31">
        <v>150000.0</v>
      </c>
      <c r="L143" s="37"/>
      <c r="M143" s="37"/>
      <c r="N143" s="133"/>
      <c r="P143" s="172">
        <f>K143+K142+K141+K139+K138</f>
        <v>8654214.3</v>
      </c>
    </row>
    <row r="144" ht="15.75" customHeight="1">
      <c r="A144" s="27"/>
      <c r="B144" s="27"/>
      <c r="C144" s="27"/>
      <c r="D144" s="27"/>
      <c r="E144" s="27"/>
      <c r="F144" s="27"/>
      <c r="G144" s="27"/>
      <c r="H144" s="85" t="s">
        <v>349</v>
      </c>
      <c r="I144" s="16"/>
      <c r="J144" s="14"/>
      <c r="K144" s="86">
        <f>K143+K142+K141+K139+K138+K130+K129+K128+K127+K125+K124+K123+K122+K121+K113+K112+K111+K110+K108</f>
        <v>51251709</v>
      </c>
      <c r="L144" s="27"/>
      <c r="M144" s="27"/>
      <c r="N144" s="27"/>
    </row>
    <row r="145" ht="15.75" customHeight="1">
      <c r="A145" s="46" t="s">
        <v>436</v>
      </c>
    </row>
    <row r="146" ht="15.75" customHeight="1">
      <c r="A146" s="46"/>
      <c r="B146" s="46"/>
      <c r="C146" s="46"/>
      <c r="D146" s="46"/>
      <c r="E146" s="46"/>
      <c r="F146" s="46"/>
      <c r="G146" s="46"/>
      <c r="H146" s="46"/>
      <c r="I146" s="46"/>
      <c r="J146" s="46"/>
      <c r="K146" s="46"/>
      <c r="L146" s="46"/>
      <c r="M146" s="46"/>
      <c r="N146" s="46"/>
    </row>
    <row r="147" ht="26.25" customHeight="1">
      <c r="A147" s="10" t="s">
        <v>4</v>
      </c>
      <c r="B147" s="11" t="s">
        <v>5</v>
      </c>
      <c r="C147" s="49"/>
      <c r="D147" s="13" t="s">
        <v>7</v>
      </c>
      <c r="E147" s="14"/>
      <c r="F147" s="50"/>
      <c r="G147" s="50"/>
      <c r="H147" s="15" t="s">
        <v>10</v>
      </c>
      <c r="I147" s="16"/>
      <c r="J147" s="16"/>
      <c r="K147" s="14"/>
      <c r="L147" s="13" t="s">
        <v>460</v>
      </c>
      <c r="M147" s="16"/>
      <c r="N147" s="14"/>
    </row>
    <row r="148" ht="15.75" customHeight="1">
      <c r="A148" s="18"/>
      <c r="B148" s="18"/>
      <c r="C148" s="12" t="s">
        <v>6</v>
      </c>
      <c r="D148" s="10" t="s">
        <v>12</v>
      </c>
      <c r="E148" s="10" t="s">
        <v>13</v>
      </c>
      <c r="F148" s="10" t="s">
        <v>8</v>
      </c>
      <c r="G148" s="10" t="s">
        <v>9</v>
      </c>
      <c r="H148" s="10" t="s">
        <v>14</v>
      </c>
      <c r="I148" s="10" t="s">
        <v>15</v>
      </c>
      <c r="J148" s="10" t="s">
        <v>16</v>
      </c>
      <c r="K148" s="10" t="s">
        <v>17</v>
      </c>
      <c r="L148" s="10" t="s">
        <v>18</v>
      </c>
      <c r="M148" s="10" t="s">
        <v>19</v>
      </c>
      <c r="N148" s="10" t="s">
        <v>20</v>
      </c>
    </row>
    <row r="149" ht="24.75" customHeight="1">
      <c r="A149" s="20"/>
      <c r="B149" s="20"/>
      <c r="C149" s="20"/>
      <c r="D149" s="20"/>
      <c r="E149" s="20"/>
      <c r="F149" s="20"/>
      <c r="G149" s="20"/>
      <c r="H149" s="20"/>
      <c r="I149" s="20"/>
      <c r="J149" s="20"/>
      <c r="K149" s="20"/>
      <c r="L149" s="20"/>
      <c r="M149" s="20"/>
      <c r="N149" s="20"/>
    </row>
    <row r="150" ht="15.75" customHeight="1">
      <c r="A150" s="21" t="s">
        <v>21</v>
      </c>
      <c r="B150" s="21" t="s">
        <v>22</v>
      </c>
      <c r="C150" s="21" t="s">
        <v>23</v>
      </c>
      <c r="D150" s="21" t="s">
        <v>24</v>
      </c>
      <c r="E150" s="21" t="s">
        <v>25</v>
      </c>
      <c r="F150" s="21" t="s">
        <v>26</v>
      </c>
      <c r="G150" s="21" t="s">
        <v>27</v>
      </c>
      <c r="H150" s="21" t="s">
        <v>28</v>
      </c>
      <c r="I150" s="21" t="s">
        <v>29</v>
      </c>
      <c r="J150" s="21" t="s">
        <v>30</v>
      </c>
      <c r="K150" s="21" t="s">
        <v>31</v>
      </c>
      <c r="L150" s="21" t="s">
        <v>32</v>
      </c>
      <c r="M150" s="21" t="s">
        <v>33</v>
      </c>
      <c r="N150" s="21" t="s">
        <v>34</v>
      </c>
    </row>
    <row r="151" ht="15.75" customHeight="1">
      <c r="A151" s="146" t="s">
        <v>352</v>
      </c>
      <c r="B151" s="48"/>
      <c r="C151" s="48"/>
      <c r="D151" s="48"/>
      <c r="E151" s="48"/>
      <c r="F151" s="48"/>
      <c r="G151" s="48"/>
      <c r="H151" s="48"/>
      <c r="I151" s="48"/>
      <c r="J151" s="48"/>
      <c r="K151" s="48"/>
      <c r="L151" s="48"/>
      <c r="M151" s="48"/>
      <c r="N151" s="147"/>
    </row>
    <row r="152" ht="15.75" customHeight="1">
      <c r="A152" s="152" t="s">
        <v>353</v>
      </c>
      <c r="B152" s="63" t="s">
        <v>354</v>
      </c>
      <c r="C152" s="52" t="s">
        <v>355</v>
      </c>
      <c r="D152" s="25" t="s">
        <v>39</v>
      </c>
      <c r="E152" s="26" t="s">
        <v>40</v>
      </c>
      <c r="F152" s="51" t="s">
        <v>356</v>
      </c>
      <c r="G152" s="26" t="s">
        <v>135</v>
      </c>
      <c r="H152" s="70"/>
      <c r="I152" s="31">
        <v>3.509993142E7</v>
      </c>
      <c r="J152" s="51"/>
      <c r="K152" s="31">
        <f t="shared" ref="K152:K161" si="8">SUM(I152:J152)</f>
        <v>35099931.42</v>
      </c>
      <c r="L152" s="33"/>
      <c r="M152" s="33"/>
      <c r="N152" s="34"/>
    </row>
    <row r="153" ht="15.75" customHeight="1">
      <c r="A153" s="152" t="s">
        <v>357</v>
      </c>
      <c r="B153" s="63" t="s">
        <v>358</v>
      </c>
      <c r="C153" s="52" t="s">
        <v>355</v>
      </c>
      <c r="D153" s="25" t="s">
        <v>39</v>
      </c>
      <c r="E153" s="26" t="s">
        <v>40</v>
      </c>
      <c r="F153" s="51" t="s">
        <v>356</v>
      </c>
      <c r="G153" s="26" t="s">
        <v>135</v>
      </c>
      <c r="H153" s="70"/>
      <c r="I153" s="31">
        <v>4.498E7</v>
      </c>
      <c r="J153" s="51"/>
      <c r="K153" s="31">
        <f t="shared" si="8"/>
        <v>44980000</v>
      </c>
      <c r="L153" s="33"/>
      <c r="M153" s="33"/>
      <c r="N153" s="34"/>
    </row>
    <row r="154" ht="15.75" customHeight="1">
      <c r="A154" s="152" t="s">
        <v>359</v>
      </c>
      <c r="B154" s="63" t="s">
        <v>360</v>
      </c>
      <c r="C154" s="52" t="s">
        <v>355</v>
      </c>
      <c r="D154" s="25" t="s">
        <v>39</v>
      </c>
      <c r="E154" s="26" t="s">
        <v>40</v>
      </c>
      <c r="F154" s="51" t="s">
        <v>356</v>
      </c>
      <c r="G154" s="26" t="s">
        <v>135</v>
      </c>
      <c r="H154" s="70"/>
      <c r="I154" s="31">
        <v>5000000.0</v>
      </c>
      <c r="J154" s="51"/>
      <c r="K154" s="31">
        <f t="shared" si="8"/>
        <v>5000000</v>
      </c>
      <c r="L154" s="33"/>
      <c r="M154" s="33"/>
      <c r="N154" s="34"/>
    </row>
    <row r="155" ht="15.75" customHeight="1">
      <c r="A155" s="152" t="s">
        <v>361</v>
      </c>
      <c r="B155" s="63" t="s">
        <v>362</v>
      </c>
      <c r="C155" s="52" t="s">
        <v>355</v>
      </c>
      <c r="D155" s="25" t="s">
        <v>39</v>
      </c>
      <c r="E155" s="26" t="s">
        <v>40</v>
      </c>
      <c r="F155" s="51" t="s">
        <v>356</v>
      </c>
      <c r="G155" s="26" t="s">
        <v>135</v>
      </c>
      <c r="H155" s="70"/>
      <c r="I155" s="31">
        <v>1500000.0</v>
      </c>
      <c r="J155" s="51"/>
      <c r="K155" s="31">
        <f t="shared" si="8"/>
        <v>1500000</v>
      </c>
      <c r="L155" s="33"/>
      <c r="M155" s="33"/>
      <c r="N155" s="34"/>
    </row>
    <row r="156" ht="15.75" customHeight="1">
      <c r="A156" s="152" t="s">
        <v>363</v>
      </c>
      <c r="B156" s="51" t="s">
        <v>364</v>
      </c>
      <c r="C156" s="52" t="s">
        <v>112</v>
      </c>
      <c r="D156" s="52" t="s">
        <v>39</v>
      </c>
      <c r="E156" s="52" t="s">
        <v>40</v>
      </c>
      <c r="F156" s="51" t="s">
        <v>365</v>
      </c>
      <c r="G156" s="52" t="s">
        <v>135</v>
      </c>
      <c r="H156" s="70"/>
      <c r="I156" s="31"/>
      <c r="J156" s="31">
        <v>1.0E7</v>
      </c>
      <c r="K156" s="31">
        <f t="shared" si="8"/>
        <v>10000000</v>
      </c>
      <c r="L156" s="33"/>
      <c r="M156" s="33"/>
      <c r="N156" s="34"/>
    </row>
    <row r="157" ht="15.75" customHeight="1">
      <c r="A157" s="152" t="s">
        <v>366</v>
      </c>
      <c r="B157" s="63" t="s">
        <v>367</v>
      </c>
      <c r="C157" s="52" t="s">
        <v>112</v>
      </c>
      <c r="D157" s="25" t="s">
        <v>39</v>
      </c>
      <c r="E157" s="26" t="s">
        <v>40</v>
      </c>
      <c r="F157" s="51" t="s">
        <v>368</v>
      </c>
      <c r="G157" s="26" t="s">
        <v>135</v>
      </c>
      <c r="H157" s="70"/>
      <c r="I157" s="148"/>
      <c r="J157" s="148">
        <v>2200000.0</v>
      </c>
      <c r="K157" s="31">
        <f t="shared" si="8"/>
        <v>2200000</v>
      </c>
      <c r="L157" s="33"/>
      <c r="M157" s="33"/>
      <c r="N157" s="34"/>
    </row>
    <row r="158" ht="15.75" customHeight="1">
      <c r="A158" s="152" t="s">
        <v>369</v>
      </c>
      <c r="B158" s="63" t="s">
        <v>370</v>
      </c>
      <c r="C158" s="52" t="s">
        <v>112</v>
      </c>
      <c r="D158" s="25" t="s">
        <v>39</v>
      </c>
      <c r="E158" s="26" t="s">
        <v>40</v>
      </c>
      <c r="F158" s="51" t="s">
        <v>371</v>
      </c>
      <c r="G158" s="26" t="s">
        <v>135</v>
      </c>
      <c r="H158" s="70"/>
      <c r="I158" s="148"/>
      <c r="J158" s="148">
        <v>850000.0</v>
      </c>
      <c r="K158" s="31">
        <f t="shared" si="8"/>
        <v>850000</v>
      </c>
      <c r="L158" s="80"/>
      <c r="M158" s="33"/>
      <c r="N158" s="34"/>
    </row>
    <row r="159" ht="15.75" customHeight="1">
      <c r="A159" s="152" t="s">
        <v>372</v>
      </c>
      <c r="B159" s="63" t="s">
        <v>373</v>
      </c>
      <c r="C159" s="52" t="s">
        <v>138</v>
      </c>
      <c r="D159" s="25" t="s">
        <v>39</v>
      </c>
      <c r="E159" s="26" t="s">
        <v>40</v>
      </c>
      <c r="F159" s="51" t="s">
        <v>374</v>
      </c>
      <c r="G159" s="26" t="s">
        <v>135</v>
      </c>
      <c r="H159" s="70"/>
      <c r="I159" s="148"/>
      <c r="J159" s="148">
        <v>1600000.0</v>
      </c>
      <c r="K159" s="31">
        <f t="shared" si="8"/>
        <v>1600000</v>
      </c>
      <c r="L159" s="33"/>
      <c r="M159" s="33"/>
      <c r="N159" s="34"/>
    </row>
    <row r="160" ht="15.75" customHeight="1">
      <c r="A160" s="152" t="s">
        <v>375</v>
      </c>
      <c r="B160" s="63" t="s">
        <v>376</v>
      </c>
      <c r="C160" s="52" t="s">
        <v>377</v>
      </c>
      <c r="D160" s="25" t="s">
        <v>39</v>
      </c>
      <c r="E160" s="26" t="s">
        <v>40</v>
      </c>
      <c r="F160" s="51" t="s">
        <v>378</v>
      </c>
      <c r="G160" s="26" t="s">
        <v>135</v>
      </c>
      <c r="H160" s="70"/>
      <c r="I160" s="79"/>
      <c r="J160" s="31">
        <v>3200000.0</v>
      </c>
      <c r="K160" s="31">
        <f t="shared" si="8"/>
        <v>3200000</v>
      </c>
      <c r="L160" s="80"/>
      <c r="M160" s="33"/>
      <c r="N160" s="34"/>
    </row>
    <row r="161" ht="15.75" customHeight="1">
      <c r="A161" s="152" t="s">
        <v>379</v>
      </c>
      <c r="B161" s="51" t="s">
        <v>380</v>
      </c>
      <c r="C161" s="52" t="s">
        <v>138</v>
      </c>
      <c r="D161" s="52" t="s">
        <v>39</v>
      </c>
      <c r="E161" s="52" t="s">
        <v>40</v>
      </c>
      <c r="F161" s="51" t="s">
        <v>381</v>
      </c>
      <c r="G161" s="52" t="s">
        <v>135</v>
      </c>
      <c r="H161" s="70"/>
      <c r="I161" s="51"/>
      <c r="J161" s="31">
        <v>1.0E7</v>
      </c>
      <c r="K161" s="31">
        <f t="shared" si="8"/>
        <v>10000000</v>
      </c>
      <c r="L161" s="33"/>
      <c r="M161" s="33"/>
      <c r="N161" s="34"/>
      <c r="P161" s="66">
        <f>K161+K160+K159+K158+K157+K156+K155+K154+K153+K152</f>
        <v>114429931.4</v>
      </c>
    </row>
    <row r="162" ht="15.75" customHeight="1">
      <c r="A162" s="46" t="s">
        <v>438</v>
      </c>
    </row>
    <row r="163" ht="15.75" customHeight="1">
      <c r="A163" s="46"/>
      <c r="B163" s="123"/>
      <c r="C163" s="124"/>
      <c r="D163" s="124"/>
      <c r="E163" s="124"/>
      <c r="F163" s="123"/>
      <c r="G163" s="124"/>
      <c r="H163" s="127"/>
      <c r="I163" s="123"/>
      <c r="J163" s="123"/>
      <c r="K163" s="129"/>
      <c r="L163" s="149"/>
      <c r="M163" s="149"/>
      <c r="N163" s="150"/>
    </row>
    <row r="164" ht="15.75" customHeight="1">
      <c r="A164" s="10" t="s">
        <v>4</v>
      </c>
      <c r="B164" s="11" t="s">
        <v>5</v>
      </c>
      <c r="C164" s="49"/>
      <c r="D164" s="13" t="s">
        <v>7</v>
      </c>
      <c r="E164" s="14"/>
      <c r="F164" s="50"/>
      <c r="G164" s="50"/>
      <c r="H164" s="15" t="s">
        <v>10</v>
      </c>
      <c r="I164" s="16"/>
      <c r="J164" s="16"/>
      <c r="K164" s="14"/>
      <c r="L164" s="17" t="s">
        <v>461</v>
      </c>
      <c r="M164" s="16"/>
      <c r="N164" s="14"/>
    </row>
    <row r="165" ht="15.75" customHeight="1">
      <c r="A165" s="18"/>
      <c r="B165" s="18"/>
      <c r="C165" s="12" t="s">
        <v>6</v>
      </c>
      <c r="D165" s="10" t="s">
        <v>12</v>
      </c>
      <c r="E165" s="10" t="s">
        <v>13</v>
      </c>
      <c r="F165" s="10" t="s">
        <v>8</v>
      </c>
      <c r="G165" s="10" t="s">
        <v>9</v>
      </c>
      <c r="H165" s="10" t="s">
        <v>14</v>
      </c>
      <c r="I165" s="10" t="s">
        <v>15</v>
      </c>
      <c r="J165" s="10" t="s">
        <v>16</v>
      </c>
      <c r="K165" s="10" t="s">
        <v>17</v>
      </c>
      <c r="L165" s="10" t="s">
        <v>18</v>
      </c>
      <c r="M165" s="10" t="s">
        <v>19</v>
      </c>
      <c r="N165" s="10" t="s">
        <v>20</v>
      </c>
    </row>
    <row r="166" ht="24.0" customHeight="1">
      <c r="A166" s="20"/>
      <c r="B166" s="20"/>
      <c r="C166" s="20"/>
      <c r="D166" s="20"/>
      <c r="E166" s="20"/>
      <c r="F166" s="20"/>
      <c r="G166" s="20"/>
      <c r="H166" s="20"/>
      <c r="I166" s="20"/>
      <c r="J166" s="20"/>
      <c r="K166" s="20"/>
      <c r="L166" s="20"/>
      <c r="M166" s="20"/>
      <c r="N166" s="20"/>
    </row>
    <row r="167" ht="15.75" customHeight="1">
      <c r="A167" s="21" t="s">
        <v>21</v>
      </c>
      <c r="B167" s="21" t="s">
        <v>22</v>
      </c>
      <c r="C167" s="21" t="s">
        <v>23</v>
      </c>
      <c r="D167" s="21" t="s">
        <v>24</v>
      </c>
      <c r="E167" s="21" t="s">
        <v>25</v>
      </c>
      <c r="F167" s="21" t="s">
        <v>26</v>
      </c>
      <c r="G167" s="21" t="s">
        <v>27</v>
      </c>
      <c r="H167" s="21" t="s">
        <v>28</v>
      </c>
      <c r="I167" s="21" t="s">
        <v>29</v>
      </c>
      <c r="J167" s="21" t="s">
        <v>30</v>
      </c>
      <c r="K167" s="21" t="s">
        <v>31</v>
      </c>
      <c r="L167" s="21" t="s">
        <v>32</v>
      </c>
      <c r="M167" s="21" t="s">
        <v>33</v>
      </c>
      <c r="N167" s="21" t="s">
        <v>34</v>
      </c>
    </row>
    <row r="168" ht="15.75" customHeight="1">
      <c r="A168" s="152" t="s">
        <v>384</v>
      </c>
      <c r="B168" s="151" t="s">
        <v>385</v>
      </c>
      <c r="C168" s="152" t="s">
        <v>386</v>
      </c>
      <c r="D168" s="52" t="s">
        <v>39</v>
      </c>
      <c r="E168" s="52" t="s">
        <v>40</v>
      </c>
      <c r="F168" s="151" t="s">
        <v>387</v>
      </c>
      <c r="G168" s="52" t="s">
        <v>135</v>
      </c>
      <c r="H168" s="23"/>
      <c r="I168" s="23"/>
      <c r="J168" s="153">
        <v>1500000.0</v>
      </c>
      <c r="K168" s="31">
        <f t="shared" ref="K168:K171" si="9">SUM(I168:J168)</f>
        <v>1500000</v>
      </c>
      <c r="L168" s="23"/>
      <c r="M168" s="23"/>
      <c r="N168" s="23"/>
    </row>
    <row r="169" ht="15.75" customHeight="1">
      <c r="A169" s="152" t="s">
        <v>388</v>
      </c>
      <c r="B169" s="151" t="s">
        <v>389</v>
      </c>
      <c r="C169" s="152" t="s">
        <v>386</v>
      </c>
      <c r="D169" s="52" t="s">
        <v>39</v>
      </c>
      <c r="E169" s="52" t="s">
        <v>40</v>
      </c>
      <c r="F169" s="151" t="s">
        <v>390</v>
      </c>
      <c r="G169" s="52" t="s">
        <v>135</v>
      </c>
      <c r="H169" s="23"/>
      <c r="I169" s="23"/>
      <c r="J169" s="153">
        <v>3500000.0</v>
      </c>
      <c r="K169" s="31">
        <f t="shared" si="9"/>
        <v>3500000</v>
      </c>
      <c r="L169" s="23"/>
      <c r="M169" s="23"/>
      <c r="N169" s="23"/>
    </row>
    <row r="170" ht="15.75" customHeight="1">
      <c r="A170" s="152" t="s">
        <v>391</v>
      </c>
      <c r="B170" s="151" t="s">
        <v>392</v>
      </c>
      <c r="C170" s="152" t="s">
        <v>393</v>
      </c>
      <c r="D170" s="52" t="s">
        <v>39</v>
      </c>
      <c r="E170" s="52" t="s">
        <v>40</v>
      </c>
      <c r="F170" s="151" t="s">
        <v>394</v>
      </c>
      <c r="G170" s="52" t="s">
        <v>135</v>
      </c>
      <c r="H170" s="23"/>
      <c r="I170" s="23"/>
      <c r="J170" s="153">
        <v>1.0E7</v>
      </c>
      <c r="K170" s="31">
        <f t="shared" si="9"/>
        <v>10000000</v>
      </c>
      <c r="L170" s="23"/>
      <c r="M170" s="23"/>
      <c r="N170" s="23"/>
    </row>
    <row r="171" ht="15.75" customHeight="1">
      <c r="A171" s="152" t="s">
        <v>395</v>
      </c>
      <c r="B171" s="151" t="s">
        <v>396</v>
      </c>
      <c r="C171" s="152" t="s">
        <v>393</v>
      </c>
      <c r="D171" s="52" t="s">
        <v>39</v>
      </c>
      <c r="E171" s="52" t="s">
        <v>40</v>
      </c>
      <c r="F171" s="151" t="s">
        <v>397</v>
      </c>
      <c r="G171" s="52" t="s">
        <v>135</v>
      </c>
      <c r="H171" s="23"/>
      <c r="I171" s="23"/>
      <c r="J171" s="153">
        <v>1.0E7</v>
      </c>
      <c r="K171" s="31">
        <f t="shared" si="9"/>
        <v>10000000</v>
      </c>
      <c r="L171" s="23"/>
      <c r="M171" s="23"/>
      <c r="N171" s="23"/>
      <c r="P171" s="66">
        <f>K171+K170+K169+K168</f>
        <v>25000000</v>
      </c>
    </row>
    <row r="172" ht="15.75" customHeight="1">
      <c r="A172" s="146" t="s">
        <v>398</v>
      </c>
      <c r="B172" s="48"/>
      <c r="C172" s="48"/>
      <c r="D172" s="48"/>
      <c r="E172" s="48"/>
      <c r="F172" s="48"/>
      <c r="G172" s="48"/>
      <c r="H172" s="48"/>
      <c r="I172" s="48"/>
      <c r="J172" s="48"/>
      <c r="K172" s="48"/>
      <c r="L172" s="48"/>
      <c r="M172" s="48"/>
      <c r="N172" s="147"/>
    </row>
    <row r="173" ht="15.75" customHeight="1">
      <c r="A173" s="176" t="s">
        <v>399</v>
      </c>
      <c r="B173" s="34" t="s">
        <v>462</v>
      </c>
      <c r="C173" s="152" t="s">
        <v>463</v>
      </c>
      <c r="D173" s="52" t="s">
        <v>39</v>
      </c>
      <c r="E173" s="52" t="s">
        <v>40</v>
      </c>
      <c r="F173" s="34" t="s">
        <v>464</v>
      </c>
      <c r="G173" s="52" t="s">
        <v>135</v>
      </c>
      <c r="H173" s="89"/>
      <c r="I173" s="89"/>
      <c r="J173" s="177">
        <v>800000.0</v>
      </c>
      <c r="K173" s="177">
        <v>800000.0</v>
      </c>
      <c r="L173" s="89"/>
      <c r="M173" s="89"/>
      <c r="N173" s="89"/>
    </row>
    <row r="174" ht="15.75" customHeight="1">
      <c r="A174" s="23" t="s">
        <v>403</v>
      </c>
      <c r="B174" s="63" t="s">
        <v>400</v>
      </c>
      <c r="C174" s="152" t="s">
        <v>401</v>
      </c>
      <c r="D174" s="25" t="s">
        <v>315</v>
      </c>
      <c r="E174" s="26" t="s">
        <v>40</v>
      </c>
      <c r="F174" s="51" t="s">
        <v>402</v>
      </c>
      <c r="G174" s="26" t="s">
        <v>135</v>
      </c>
      <c r="H174" s="70"/>
      <c r="I174" s="79"/>
      <c r="J174" s="31">
        <v>325000.0</v>
      </c>
      <c r="K174" s="31">
        <f t="shared" ref="K174:K176" si="10">SUM(I174:J174)</f>
        <v>325000</v>
      </c>
      <c r="L174" s="37"/>
      <c r="M174" s="37"/>
      <c r="N174" s="133"/>
    </row>
    <row r="175" ht="15.75" customHeight="1">
      <c r="A175" s="23" t="s">
        <v>406</v>
      </c>
      <c r="B175" s="63" t="s">
        <v>404</v>
      </c>
      <c r="C175" s="152" t="s">
        <v>401</v>
      </c>
      <c r="D175" s="25" t="s">
        <v>315</v>
      </c>
      <c r="E175" s="26" t="s">
        <v>40</v>
      </c>
      <c r="F175" s="51" t="s">
        <v>405</v>
      </c>
      <c r="G175" s="26" t="s">
        <v>135</v>
      </c>
      <c r="H175" s="70"/>
      <c r="I175" s="79"/>
      <c r="J175" s="31">
        <v>298804.98</v>
      </c>
      <c r="K175" s="31">
        <f t="shared" si="10"/>
        <v>298804.98</v>
      </c>
      <c r="L175" s="37"/>
      <c r="M175" s="37"/>
      <c r="N175" s="133"/>
    </row>
    <row r="176" ht="15.75" customHeight="1">
      <c r="A176" s="23" t="s">
        <v>465</v>
      </c>
      <c r="B176" s="63" t="s">
        <v>407</v>
      </c>
      <c r="C176" s="152" t="s">
        <v>408</v>
      </c>
      <c r="D176" s="25" t="s">
        <v>315</v>
      </c>
      <c r="E176" s="26" t="s">
        <v>40</v>
      </c>
      <c r="F176" s="51" t="s">
        <v>409</v>
      </c>
      <c r="G176" s="26" t="s">
        <v>135</v>
      </c>
      <c r="H176" s="70"/>
      <c r="I176" s="79"/>
      <c r="J176" s="31">
        <v>3800000.0</v>
      </c>
      <c r="K176" s="31">
        <f t="shared" si="10"/>
        <v>3800000</v>
      </c>
      <c r="L176" s="37"/>
      <c r="M176" s="37"/>
      <c r="N176" s="133"/>
      <c r="P176" s="66">
        <f>K176+K175+K174</f>
        <v>4423804.98</v>
      </c>
    </row>
    <row r="177" ht="15.75" customHeight="1">
      <c r="A177" s="27"/>
      <c r="B177" s="27"/>
      <c r="C177" s="27"/>
      <c r="D177" s="27"/>
      <c r="E177" s="27"/>
      <c r="F177" s="27"/>
      <c r="G177" s="27"/>
      <c r="H177" s="85" t="s">
        <v>410</v>
      </c>
      <c r="I177" s="16"/>
      <c r="J177" s="14"/>
      <c r="K177" s="86">
        <f>K176+K175+K174+K173+K171+K170+K169+K168+K161+K160+K159+K158+K157+K156+K155+K154+K153+K152+K55+K54+K53+K52+K51</f>
        <v>162853736.4</v>
      </c>
      <c r="L177" s="27"/>
      <c r="M177" s="27"/>
      <c r="N177" s="27"/>
    </row>
    <row r="178" ht="15.75" customHeight="1">
      <c r="A178" s="95"/>
      <c r="B178" s="95"/>
      <c r="C178" s="52"/>
      <c r="D178" s="25"/>
      <c r="E178" s="26"/>
      <c r="F178" s="154" t="s">
        <v>411</v>
      </c>
      <c r="G178" s="14"/>
      <c r="H178" s="155">
        <f t="shared" ref="H178:I178" si="11">H49</f>
        <v>362000015.5</v>
      </c>
      <c r="I178" s="155">
        <f t="shared" si="11"/>
        <v>639834166.5</v>
      </c>
      <c r="J178" s="155">
        <f>J11</f>
        <v>23200000</v>
      </c>
      <c r="K178" s="156">
        <f>K48+K47+K46+K45+K44+K43+K42+K36+K35+K34+K33+K32+K31+K30+K29+K28+K27+K26+K25+K24+K23+K22+K21+K20+K19+K18+K17+K13+K12+K11</f>
        <v>1025034182</v>
      </c>
      <c r="L178" s="116"/>
      <c r="M178" s="116"/>
      <c r="N178" s="116"/>
    </row>
    <row r="179" ht="15.75" customHeight="1">
      <c r="A179" s="157"/>
      <c r="B179" s="158"/>
      <c r="C179" s="158"/>
      <c r="D179" s="158"/>
      <c r="E179" s="158"/>
      <c r="F179" s="158"/>
      <c r="G179" s="158"/>
      <c r="H179" s="158"/>
      <c r="I179" s="158"/>
      <c r="J179" s="158"/>
      <c r="K179" s="158"/>
      <c r="L179" s="158"/>
      <c r="M179" s="158"/>
      <c r="N179" s="158"/>
    </row>
    <row r="180" ht="15.75" customHeight="1">
      <c r="A180" s="159" t="s">
        <v>412</v>
      </c>
      <c r="C180" s="159"/>
      <c r="D180" s="160" t="s">
        <v>413</v>
      </c>
      <c r="E180" s="159"/>
      <c r="F180" s="159"/>
      <c r="G180" s="159"/>
      <c r="H180" s="161"/>
      <c r="I180" s="159" t="s">
        <v>414</v>
      </c>
      <c r="J180" s="159"/>
      <c r="K180" s="162"/>
      <c r="L180" s="9"/>
      <c r="M180" s="9"/>
      <c r="N180" s="9"/>
    </row>
    <row r="181" ht="15.75" customHeight="1">
      <c r="A181" s="159"/>
      <c r="B181" s="163"/>
      <c r="C181" s="46"/>
      <c r="D181" s="46"/>
      <c r="E181" s="46"/>
      <c r="F181" s="159"/>
      <c r="G181" s="159"/>
      <c r="H181" s="46"/>
      <c r="I181" s="46"/>
      <c r="J181" s="159"/>
      <c r="K181" s="162"/>
      <c r="L181" s="9"/>
      <c r="M181" s="9"/>
      <c r="N181" s="9"/>
    </row>
    <row r="182" ht="15.75" customHeight="1">
      <c r="A182" s="159"/>
      <c r="B182" s="159"/>
      <c r="C182" s="159"/>
      <c r="D182" s="159"/>
      <c r="E182" s="159"/>
      <c r="F182" s="159"/>
      <c r="G182" s="159"/>
      <c r="H182" s="159"/>
      <c r="I182" s="159"/>
      <c r="J182" s="159"/>
      <c r="K182" s="162"/>
      <c r="L182" s="9"/>
      <c r="M182" s="9"/>
      <c r="N182" s="9"/>
    </row>
    <row r="183" ht="15.75" customHeight="1">
      <c r="A183" s="2" t="s">
        <v>415</v>
      </c>
      <c r="C183" s="164"/>
      <c r="D183" s="2" t="s">
        <v>416</v>
      </c>
      <c r="G183" s="164"/>
      <c r="H183" s="164"/>
      <c r="I183" s="2" t="s">
        <v>417</v>
      </c>
      <c r="L183" s="9"/>
      <c r="M183" s="9"/>
      <c r="N183" s="9"/>
    </row>
    <row r="184" ht="15.75" customHeight="1">
      <c r="A184" s="150" t="s">
        <v>418</v>
      </c>
      <c r="C184" s="159"/>
      <c r="D184" s="150" t="s">
        <v>419</v>
      </c>
      <c r="G184" s="159"/>
      <c r="H184" s="159"/>
      <c r="I184" s="150" t="s">
        <v>420</v>
      </c>
      <c r="L184" s="9"/>
      <c r="M184" s="165"/>
      <c r="N184" s="9"/>
    </row>
    <row r="185" ht="15.75" customHeight="1">
      <c r="A185" s="9" t="s">
        <v>421</v>
      </c>
      <c r="B185" s="9"/>
      <c r="C185" s="9"/>
      <c r="D185" s="9" t="s">
        <v>421</v>
      </c>
      <c r="E185" s="9"/>
      <c r="F185" s="9"/>
      <c r="G185" s="9"/>
      <c r="H185" s="9"/>
      <c r="I185" s="9" t="s">
        <v>421</v>
      </c>
      <c r="J185" s="9"/>
      <c r="K185" s="9"/>
      <c r="L185" s="9"/>
      <c r="M185" s="9"/>
      <c r="N185" s="9"/>
    </row>
    <row r="186" ht="15.75" customHeight="1">
      <c r="A186" s="9"/>
      <c r="B186" s="9"/>
      <c r="C186" s="9"/>
      <c r="D186" s="9"/>
      <c r="E186" s="9"/>
      <c r="F186" s="9"/>
      <c r="G186" s="9"/>
      <c r="H186" s="9"/>
      <c r="I186" s="9"/>
      <c r="J186" s="9"/>
      <c r="K186" s="9"/>
      <c r="L186" s="9"/>
      <c r="M186" s="9"/>
      <c r="N186" s="9"/>
    </row>
    <row r="187" ht="15.75" customHeight="1">
      <c r="A187" s="161"/>
      <c r="B187" s="161"/>
      <c r="C187" s="161"/>
      <c r="D187" s="161"/>
      <c r="E187" s="161"/>
      <c r="F187" s="161"/>
      <c r="G187" s="161"/>
      <c r="H187" s="161"/>
      <c r="I187" s="161"/>
      <c r="J187" s="161"/>
      <c r="K187" s="161"/>
      <c r="L187" s="161"/>
      <c r="M187" s="161"/>
      <c r="N187" s="161"/>
    </row>
    <row r="188" ht="15.75" customHeight="1">
      <c r="A188" s="46" t="s">
        <v>440</v>
      </c>
    </row>
    <row r="189" ht="15.75" customHeight="1"/>
    <row r="190" ht="15.75" customHeight="1">
      <c r="A190" s="161"/>
      <c r="B190" s="161"/>
      <c r="C190" s="161"/>
      <c r="D190" s="161"/>
      <c r="E190" s="161"/>
      <c r="F190" s="161"/>
      <c r="G190" s="161"/>
      <c r="H190" s="161"/>
      <c r="I190" s="161"/>
      <c r="J190" s="161"/>
      <c r="K190" s="161"/>
      <c r="L190" s="161"/>
      <c r="M190" s="161"/>
      <c r="N190" s="161"/>
    </row>
    <row r="191" ht="15.75" customHeight="1">
      <c r="A191" s="161"/>
      <c r="B191" s="161"/>
      <c r="C191" s="161"/>
      <c r="D191" s="161"/>
      <c r="E191" s="161"/>
      <c r="F191" s="161"/>
      <c r="G191" s="161"/>
      <c r="H191" s="161"/>
      <c r="I191" s="161"/>
      <c r="J191" s="161"/>
      <c r="K191" s="161"/>
      <c r="L191" s="161"/>
      <c r="M191" s="161"/>
      <c r="N191" s="161"/>
    </row>
    <row r="192" ht="15.75" customHeight="1">
      <c r="A192" s="161"/>
      <c r="B192" s="161"/>
      <c r="C192" s="161"/>
      <c r="D192" s="161"/>
      <c r="E192" s="161"/>
      <c r="F192" s="161"/>
      <c r="G192" s="161"/>
      <c r="H192" s="161"/>
      <c r="I192" s="161"/>
      <c r="J192" s="161"/>
      <c r="K192" s="161"/>
      <c r="L192" s="161"/>
      <c r="M192" s="161"/>
      <c r="N192" s="161"/>
    </row>
    <row r="193" ht="15.75" customHeight="1">
      <c r="A193" s="161"/>
      <c r="B193" s="161"/>
      <c r="C193" s="161"/>
      <c r="D193" s="161"/>
      <c r="E193" s="161"/>
      <c r="F193" s="161"/>
      <c r="G193" s="161"/>
      <c r="H193" s="161"/>
      <c r="I193" s="161"/>
      <c r="J193" s="161"/>
      <c r="K193" s="161"/>
      <c r="L193" s="161"/>
      <c r="M193" s="161"/>
      <c r="N193" s="161"/>
    </row>
    <row r="194" ht="15.75" customHeight="1">
      <c r="A194" s="161"/>
      <c r="B194" s="161"/>
      <c r="C194" s="161"/>
      <c r="D194" s="161"/>
      <c r="E194" s="161"/>
      <c r="F194" s="161"/>
      <c r="G194" s="161"/>
      <c r="H194" s="161"/>
      <c r="I194" s="161"/>
      <c r="J194" s="161"/>
      <c r="K194" s="161"/>
      <c r="L194" s="161"/>
      <c r="M194" s="161"/>
      <c r="N194" s="161"/>
    </row>
    <row r="195" ht="15.75" customHeight="1">
      <c r="A195" s="13" t="s">
        <v>35</v>
      </c>
      <c r="B195" s="16"/>
      <c r="C195" s="16"/>
      <c r="D195" s="16"/>
      <c r="E195" s="16"/>
      <c r="F195" s="16"/>
      <c r="G195" s="16"/>
      <c r="H195" s="166"/>
      <c r="I195" s="166"/>
      <c r="J195" s="166"/>
      <c r="K195" s="167">
        <v>7.427416536E8</v>
      </c>
      <c r="L195" s="168"/>
      <c r="M195" s="168"/>
      <c r="N195" s="168"/>
    </row>
    <row r="196" ht="15.75" customHeight="1">
      <c r="A196" s="13" t="s">
        <v>130</v>
      </c>
      <c r="B196" s="16"/>
      <c r="C196" s="16"/>
      <c r="D196" s="16"/>
      <c r="E196" s="16"/>
      <c r="F196" s="16"/>
      <c r="G196" s="16"/>
      <c r="H196" s="166"/>
      <c r="I196" s="166"/>
      <c r="J196" s="166"/>
      <c r="K196" s="167">
        <f>K144+K107+K104+K91+K51+K52+K53+K54+K55</f>
        <v>136988792</v>
      </c>
      <c r="L196" s="168"/>
      <c r="M196" s="168"/>
      <c r="N196" s="168"/>
    </row>
    <row r="197" ht="15.75" customHeight="1">
      <c r="A197" s="13" t="s">
        <v>352</v>
      </c>
      <c r="B197" s="16"/>
      <c r="C197" s="16"/>
      <c r="D197" s="16"/>
      <c r="E197" s="16"/>
      <c r="F197" s="16"/>
      <c r="G197" s="16"/>
      <c r="H197" s="166"/>
      <c r="I197" s="166"/>
      <c r="J197" s="166"/>
      <c r="K197" s="167">
        <f>K171+K170+K169+K168+K161+K160+K159+K158+K157+K156+K155+K154+K153+K152</f>
        <v>139429931.4</v>
      </c>
      <c r="L197" s="168"/>
      <c r="M197" s="168"/>
      <c r="N197" s="168"/>
    </row>
    <row r="198" ht="15.75" customHeight="1">
      <c r="A198" s="13" t="s">
        <v>398</v>
      </c>
      <c r="B198" s="16"/>
      <c r="C198" s="16"/>
      <c r="D198" s="16"/>
      <c r="E198" s="16"/>
      <c r="F198" s="16"/>
      <c r="G198" s="16"/>
      <c r="H198" s="166"/>
      <c r="I198" s="166"/>
      <c r="J198" s="166"/>
      <c r="K198" s="169">
        <f>K176+K175+K174+K173</f>
        <v>5223804.98</v>
      </c>
      <c r="L198" s="168"/>
      <c r="M198" s="168"/>
      <c r="N198" s="168"/>
    </row>
    <row r="199" ht="15.75" customHeight="1">
      <c r="A199" s="13" t="s">
        <v>423</v>
      </c>
      <c r="B199" s="16"/>
      <c r="C199" s="16"/>
      <c r="D199" s="16"/>
      <c r="E199" s="16"/>
      <c r="F199" s="16"/>
      <c r="G199" s="16"/>
      <c r="H199" s="166"/>
      <c r="I199" s="166"/>
      <c r="J199" s="166"/>
      <c r="K199" s="169">
        <v>650000.0</v>
      </c>
      <c r="L199" s="168"/>
      <c r="M199" s="168"/>
      <c r="N199" s="168"/>
    </row>
    <row r="200" ht="15.75" customHeight="1">
      <c r="A200" s="170"/>
      <c r="B200" s="16"/>
      <c r="C200" s="16"/>
      <c r="D200" s="16"/>
      <c r="E200" s="16"/>
      <c r="F200" s="16"/>
      <c r="G200" s="16"/>
      <c r="H200" s="16"/>
      <c r="I200" s="16"/>
      <c r="J200" s="14"/>
      <c r="K200" s="171">
        <f>K199+K198+K197+K196+K195</f>
        <v>1025034182</v>
      </c>
      <c r="L200" s="109"/>
      <c r="M200" s="109"/>
      <c r="N200" s="109"/>
    </row>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98">
    <mergeCell ref="B147:B149"/>
    <mergeCell ref="C148:C149"/>
    <mergeCell ref="F148:F149"/>
    <mergeCell ref="G148:G149"/>
    <mergeCell ref="H148:H149"/>
    <mergeCell ref="I148:I149"/>
    <mergeCell ref="J148:J149"/>
    <mergeCell ref="K148:K149"/>
    <mergeCell ref="L148:L149"/>
    <mergeCell ref="M148:M149"/>
    <mergeCell ref="J134:J135"/>
    <mergeCell ref="H144:J144"/>
    <mergeCell ref="A145:N145"/>
    <mergeCell ref="A147:A149"/>
    <mergeCell ref="D147:E147"/>
    <mergeCell ref="H147:K147"/>
    <mergeCell ref="L147:N147"/>
    <mergeCell ref="N148:N149"/>
    <mergeCell ref="H164:K164"/>
    <mergeCell ref="L164:N164"/>
    <mergeCell ref="E165:E166"/>
    <mergeCell ref="F165:F166"/>
    <mergeCell ref="G165:G166"/>
    <mergeCell ref="H165:H166"/>
    <mergeCell ref="I165:I166"/>
    <mergeCell ref="J165:J166"/>
    <mergeCell ref="K165:K166"/>
    <mergeCell ref="L165:L166"/>
    <mergeCell ref="M165:M166"/>
    <mergeCell ref="N165:N166"/>
    <mergeCell ref="D148:D149"/>
    <mergeCell ref="E148:E149"/>
    <mergeCell ref="A151:N151"/>
    <mergeCell ref="A162:N162"/>
    <mergeCell ref="A164:A166"/>
    <mergeCell ref="B164:B166"/>
    <mergeCell ref="D164:E164"/>
    <mergeCell ref="C165:C166"/>
    <mergeCell ref="D165:D166"/>
    <mergeCell ref="A172:N172"/>
    <mergeCell ref="H177:J177"/>
    <mergeCell ref="F178:G178"/>
    <mergeCell ref="A179:N179"/>
    <mergeCell ref="A180:B180"/>
    <mergeCell ref="A183:B183"/>
    <mergeCell ref="D183:F183"/>
    <mergeCell ref="I183:K183"/>
    <mergeCell ref="A184:B184"/>
    <mergeCell ref="D184:F184"/>
    <mergeCell ref="I184:K184"/>
    <mergeCell ref="A188:N188"/>
    <mergeCell ref="E118:E119"/>
    <mergeCell ref="F118:F119"/>
    <mergeCell ref="G118:G119"/>
    <mergeCell ref="H118:H119"/>
    <mergeCell ref="I118:I119"/>
    <mergeCell ref="J118:J119"/>
    <mergeCell ref="K118:K119"/>
    <mergeCell ref="L118:L119"/>
    <mergeCell ref="M118:M119"/>
    <mergeCell ref="N118:N119"/>
    <mergeCell ref="A117:A119"/>
    <mergeCell ref="A133:A135"/>
    <mergeCell ref="B133:B135"/>
    <mergeCell ref="C134:C135"/>
    <mergeCell ref="D134:D135"/>
    <mergeCell ref="E134:E135"/>
    <mergeCell ref="F134:F135"/>
    <mergeCell ref="A195:G195"/>
    <mergeCell ref="A196:G196"/>
    <mergeCell ref="A197:G197"/>
    <mergeCell ref="A198:G198"/>
    <mergeCell ref="A199:G199"/>
    <mergeCell ref="A200:J200"/>
    <mergeCell ref="A1:N1"/>
    <mergeCell ref="A2:N2"/>
    <mergeCell ref="A3:N3"/>
    <mergeCell ref="A4:B4"/>
    <mergeCell ref="M4:N4"/>
    <mergeCell ref="A6:A8"/>
    <mergeCell ref="B6:B8"/>
    <mergeCell ref="D39:D40"/>
    <mergeCell ref="E39:E40"/>
    <mergeCell ref="F39:F40"/>
    <mergeCell ref="G39:G40"/>
    <mergeCell ref="H39:H40"/>
    <mergeCell ref="I39:I40"/>
    <mergeCell ref="J39:J40"/>
    <mergeCell ref="K39:K40"/>
    <mergeCell ref="L39:L40"/>
    <mergeCell ref="M39:M40"/>
    <mergeCell ref="N7:N8"/>
    <mergeCell ref="A10:N10"/>
    <mergeCell ref="A37:N37"/>
    <mergeCell ref="A38:A40"/>
    <mergeCell ref="D38:E38"/>
    <mergeCell ref="H38:K38"/>
    <mergeCell ref="L38:N38"/>
    <mergeCell ref="N39:N40"/>
    <mergeCell ref="C6:C8"/>
    <mergeCell ref="D6:E6"/>
    <mergeCell ref="D7:D8"/>
    <mergeCell ref="E7:E8"/>
    <mergeCell ref="F6:F8"/>
    <mergeCell ref="G6:G8"/>
    <mergeCell ref="H6:K6"/>
    <mergeCell ref="L6:N6"/>
    <mergeCell ref="H7:H8"/>
    <mergeCell ref="I7:I8"/>
    <mergeCell ref="J7:J8"/>
    <mergeCell ref="K7:K8"/>
    <mergeCell ref="L7:L8"/>
    <mergeCell ref="M7:M8"/>
    <mergeCell ref="H62:K62"/>
    <mergeCell ref="L62:N62"/>
    <mergeCell ref="B38:B40"/>
    <mergeCell ref="C39:C40"/>
    <mergeCell ref="F49:G49"/>
    <mergeCell ref="A50:N50"/>
    <mergeCell ref="A60:N60"/>
    <mergeCell ref="A61:N61"/>
    <mergeCell ref="A62:A64"/>
    <mergeCell ref="F82:F83"/>
    <mergeCell ref="G82:G83"/>
    <mergeCell ref="H82:H83"/>
    <mergeCell ref="I82:I83"/>
    <mergeCell ref="J82:J83"/>
    <mergeCell ref="K82:K83"/>
    <mergeCell ref="L82:L83"/>
    <mergeCell ref="M82:M83"/>
    <mergeCell ref="N63:N64"/>
    <mergeCell ref="A66:N66"/>
    <mergeCell ref="A78:N78"/>
    <mergeCell ref="A81:A83"/>
    <mergeCell ref="D81:E81"/>
    <mergeCell ref="H81:K81"/>
    <mergeCell ref="L81:N81"/>
    <mergeCell ref="N82:N83"/>
    <mergeCell ref="B62:B64"/>
    <mergeCell ref="D62:E62"/>
    <mergeCell ref="C63:C64"/>
    <mergeCell ref="D63:D64"/>
    <mergeCell ref="E63:E64"/>
    <mergeCell ref="F63:F64"/>
    <mergeCell ref="G63:G64"/>
    <mergeCell ref="H63:H64"/>
    <mergeCell ref="I63:I64"/>
    <mergeCell ref="J63:J64"/>
    <mergeCell ref="K63:K64"/>
    <mergeCell ref="L63:L64"/>
    <mergeCell ref="M63:M64"/>
    <mergeCell ref="B81:B83"/>
    <mergeCell ref="C82:C83"/>
    <mergeCell ref="H98:K98"/>
    <mergeCell ref="L98:N98"/>
    <mergeCell ref="B98:B100"/>
    <mergeCell ref="D98:E98"/>
    <mergeCell ref="C99:C100"/>
    <mergeCell ref="D99:D100"/>
    <mergeCell ref="E99:E100"/>
    <mergeCell ref="F99:F100"/>
    <mergeCell ref="G99:G100"/>
    <mergeCell ref="H99:H100"/>
    <mergeCell ref="I99:I100"/>
    <mergeCell ref="H104:J104"/>
    <mergeCell ref="H107:J107"/>
    <mergeCell ref="J99:J100"/>
    <mergeCell ref="K99:K100"/>
    <mergeCell ref="L99:L100"/>
    <mergeCell ref="M99:M100"/>
    <mergeCell ref="H117:K117"/>
    <mergeCell ref="L117:N117"/>
    <mergeCell ref="C118:C119"/>
    <mergeCell ref="D118:D119"/>
    <mergeCell ref="D82:D83"/>
    <mergeCell ref="E82:E83"/>
    <mergeCell ref="H91:J91"/>
    <mergeCell ref="A92:N92"/>
    <mergeCell ref="A95:N95"/>
    <mergeCell ref="A97:N97"/>
    <mergeCell ref="A98:A100"/>
    <mergeCell ref="N99:N100"/>
    <mergeCell ref="A102:N102"/>
    <mergeCell ref="A114:N114"/>
    <mergeCell ref="A116:N116"/>
    <mergeCell ref="B117:B119"/>
    <mergeCell ref="D117:E117"/>
    <mergeCell ref="A131:N131"/>
    <mergeCell ref="D133:E133"/>
    <mergeCell ref="H133:K133"/>
    <mergeCell ref="L133:N133"/>
    <mergeCell ref="G134:G135"/>
    <mergeCell ref="H134:H135"/>
    <mergeCell ref="I134:I135"/>
    <mergeCell ref="K134:K135"/>
    <mergeCell ref="L134:L135"/>
    <mergeCell ref="M134:M135"/>
    <mergeCell ref="N134:N135"/>
  </mergeCells>
  <printOptions/>
  <pageMargins bottom="0.25" footer="0.0" header="0.0" left="0.2" right="0.0" top="0.25"/>
  <pageSetup paperSize="5" scale="90" orientation="landscape"/>
  <drawing r:id="rId1"/>
</worksheet>
</file>

<file path=xl/worksheets/sheet3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29"/>
    <col customWidth="1" min="2" max="2" width="29.86"/>
    <col customWidth="1" min="3" max="3" width="29.57"/>
    <col customWidth="1" min="4" max="4" width="15.43"/>
    <col customWidth="1" min="5" max="5" width="20.29"/>
    <col customWidth="1" min="6" max="6" width="17.57"/>
    <col customWidth="1" min="7" max="7" width="11.43"/>
    <col customWidth="1" min="8" max="8" width="13.71"/>
    <col customWidth="1" min="9" max="9" width="7.57"/>
    <col customWidth="1" min="10" max="10" width="12.71"/>
    <col customWidth="1" min="11" max="11" width="14.14"/>
    <col customWidth="1" min="12" max="26" width="8.71"/>
  </cols>
  <sheetData>
    <row r="1">
      <c r="A1" s="527"/>
      <c r="B1" s="528"/>
      <c r="C1" s="528"/>
      <c r="D1" s="528"/>
      <c r="E1" s="528"/>
      <c r="F1" s="528"/>
      <c r="G1" s="528"/>
      <c r="H1" s="528"/>
      <c r="I1" s="528"/>
      <c r="J1" s="528"/>
      <c r="K1" s="529" t="s">
        <v>633</v>
      </c>
    </row>
    <row r="2" ht="18.75" customHeight="1">
      <c r="A2" s="530" t="s">
        <v>1129</v>
      </c>
      <c r="B2" s="531"/>
      <c r="C2" s="531"/>
      <c r="D2" s="531"/>
      <c r="E2" s="531"/>
      <c r="F2" s="531"/>
      <c r="G2" s="531"/>
      <c r="H2" s="531"/>
      <c r="I2" s="531"/>
      <c r="J2" s="531"/>
      <c r="K2" s="532"/>
    </row>
    <row r="3" ht="15.75" customHeight="1">
      <c r="A3" s="533" t="s">
        <v>1</v>
      </c>
      <c r="B3" s="531"/>
      <c r="C3" s="531"/>
      <c r="D3" s="531"/>
      <c r="E3" s="531"/>
      <c r="F3" s="531"/>
      <c r="G3" s="531"/>
      <c r="H3" s="531"/>
      <c r="I3" s="531"/>
      <c r="J3" s="531"/>
      <c r="K3" s="532"/>
    </row>
    <row r="4" ht="15.0" customHeight="1">
      <c r="A4" s="534" t="s">
        <v>1231</v>
      </c>
      <c r="B4" s="535"/>
      <c r="C4" s="230"/>
      <c r="D4" s="536"/>
      <c r="E4" s="536"/>
      <c r="F4" s="536"/>
      <c r="G4" s="536"/>
      <c r="H4" s="536"/>
      <c r="I4" s="536"/>
      <c r="J4" s="536"/>
      <c r="K4" s="537"/>
    </row>
    <row r="5" ht="15.0" customHeight="1">
      <c r="A5" s="538" t="s">
        <v>1232</v>
      </c>
      <c r="B5" s="535"/>
      <c r="C5" s="539"/>
      <c r="D5" s="540"/>
      <c r="E5" s="540"/>
      <c r="F5" s="540"/>
      <c r="G5" s="540"/>
      <c r="H5" s="540"/>
      <c r="I5" s="540"/>
      <c r="J5" s="540"/>
      <c r="K5" s="541"/>
    </row>
    <row r="6" ht="15.0" customHeight="1">
      <c r="A6" s="542" t="s">
        <v>639</v>
      </c>
      <c r="B6" s="535"/>
      <c r="C6" s="543"/>
      <c r="D6" s="544"/>
      <c r="E6" s="544"/>
      <c r="F6" s="544"/>
      <c r="G6" s="544"/>
      <c r="H6" s="544"/>
      <c r="I6" s="544"/>
      <c r="J6" s="544"/>
      <c r="K6" s="545"/>
    </row>
    <row r="7" ht="36.0" customHeight="1">
      <c r="A7" s="546" t="s">
        <v>1233</v>
      </c>
      <c r="B7" s="547"/>
      <c r="C7" s="548" t="s">
        <v>1133</v>
      </c>
      <c r="D7" s="548" t="s">
        <v>1134</v>
      </c>
      <c r="E7" s="548" t="s">
        <v>1135</v>
      </c>
      <c r="F7" s="549" t="s">
        <v>1136</v>
      </c>
      <c r="G7" s="550" t="s">
        <v>1137</v>
      </c>
      <c r="H7" s="16"/>
      <c r="I7" s="16"/>
      <c r="J7" s="14"/>
      <c r="K7" s="551" t="s">
        <v>1138</v>
      </c>
    </row>
    <row r="8" ht="13.5" customHeight="1">
      <c r="A8" s="552" t="s">
        <v>1139</v>
      </c>
      <c r="B8" s="236"/>
      <c r="C8" s="553" t="s">
        <v>1140</v>
      </c>
      <c r="D8" s="554" t="s">
        <v>1141</v>
      </c>
      <c r="E8" s="553" t="s">
        <v>1142</v>
      </c>
      <c r="F8" s="554" t="s">
        <v>1143</v>
      </c>
      <c r="G8" s="555"/>
      <c r="H8" s="555" t="s">
        <v>1144</v>
      </c>
      <c r="I8" s="556" t="s">
        <v>1145</v>
      </c>
      <c r="J8" s="557" t="s">
        <v>1146</v>
      </c>
      <c r="K8" s="558" t="s">
        <v>1147</v>
      </c>
    </row>
    <row r="9" ht="15.0" customHeight="1">
      <c r="A9" s="559" t="s">
        <v>1148</v>
      </c>
      <c r="B9" s="560" t="s">
        <v>1149</v>
      </c>
      <c r="C9" s="203"/>
      <c r="D9" s="203"/>
      <c r="E9" s="203"/>
      <c r="F9" s="203"/>
      <c r="G9" s="203"/>
      <c r="H9" s="203"/>
      <c r="I9" s="203"/>
      <c r="J9" s="203"/>
      <c r="K9" s="204"/>
    </row>
    <row r="10" ht="89.25" customHeight="1">
      <c r="A10" s="561">
        <v>1.0</v>
      </c>
      <c r="B10" s="382" t="s">
        <v>1150</v>
      </c>
      <c r="C10" s="382" t="s">
        <v>1151</v>
      </c>
      <c r="D10" s="382" t="s">
        <v>1234</v>
      </c>
      <c r="E10" s="382" t="s">
        <v>1235</v>
      </c>
      <c r="F10" s="382" t="s">
        <v>1236</v>
      </c>
      <c r="G10" s="562"/>
      <c r="H10" s="563">
        <v>1.5E7</v>
      </c>
      <c r="I10" s="382"/>
      <c r="J10" s="382"/>
      <c r="K10" s="512" t="s">
        <v>148</v>
      </c>
    </row>
    <row r="11" ht="69.0" customHeight="1">
      <c r="A11" s="561"/>
      <c r="B11" s="382"/>
      <c r="C11" s="382" t="s">
        <v>1237</v>
      </c>
      <c r="D11" s="382" t="s">
        <v>1234</v>
      </c>
      <c r="E11" s="365" t="s">
        <v>1238</v>
      </c>
      <c r="F11" s="365" t="s">
        <v>1239</v>
      </c>
      <c r="G11" s="562"/>
      <c r="H11" s="563">
        <v>4329000.0</v>
      </c>
      <c r="I11" s="382"/>
      <c r="J11" s="382"/>
      <c r="K11" s="512" t="s">
        <v>1155</v>
      </c>
    </row>
    <row r="12" ht="144.75" customHeight="1">
      <c r="A12" s="561">
        <v>2.0</v>
      </c>
      <c r="B12" s="382" t="s">
        <v>1156</v>
      </c>
      <c r="C12" s="382" t="s">
        <v>1157</v>
      </c>
      <c r="D12" s="382" t="s">
        <v>1240</v>
      </c>
      <c r="E12" s="382" t="s">
        <v>1241</v>
      </c>
      <c r="F12" s="382" t="s">
        <v>1242</v>
      </c>
      <c r="G12" s="382"/>
      <c r="H12" s="367">
        <v>6500000.0</v>
      </c>
      <c r="I12" s="382"/>
      <c r="J12" s="382"/>
      <c r="K12" s="512" t="s">
        <v>1161</v>
      </c>
    </row>
    <row r="13">
      <c r="A13" s="561"/>
      <c r="B13" s="382"/>
      <c r="C13" s="382" t="s">
        <v>1243</v>
      </c>
      <c r="D13" s="382" t="s">
        <v>1244</v>
      </c>
      <c r="E13" s="382" t="s">
        <v>1245</v>
      </c>
      <c r="F13" s="382" t="s">
        <v>1246</v>
      </c>
      <c r="G13" s="382"/>
      <c r="H13" s="367">
        <v>1.0E7</v>
      </c>
      <c r="I13" s="382"/>
      <c r="J13" s="382"/>
      <c r="K13" s="512" t="s">
        <v>1164</v>
      </c>
    </row>
    <row r="14" ht="65.25" customHeight="1">
      <c r="A14" s="561"/>
      <c r="B14" s="382"/>
      <c r="C14" s="382"/>
      <c r="D14" s="382" t="s">
        <v>1244</v>
      </c>
      <c r="E14" s="382" t="s">
        <v>1247</v>
      </c>
      <c r="F14" s="382" t="s">
        <v>1247</v>
      </c>
      <c r="G14" s="382"/>
      <c r="H14" s="367">
        <v>3000000.0</v>
      </c>
      <c r="I14" s="382"/>
      <c r="J14" s="382"/>
      <c r="K14" s="512" t="s">
        <v>1166</v>
      </c>
    </row>
    <row r="15" ht="52.5" customHeight="1">
      <c r="A15" s="561"/>
      <c r="B15" s="382"/>
      <c r="C15" s="382" t="s">
        <v>1248</v>
      </c>
      <c r="D15" s="382" t="s">
        <v>1249</v>
      </c>
      <c r="E15" s="382" t="s">
        <v>1167</v>
      </c>
      <c r="F15" s="382" t="s">
        <v>1250</v>
      </c>
      <c r="G15" s="382"/>
      <c r="H15" s="367">
        <v>1.0E7</v>
      </c>
      <c r="I15" s="382"/>
      <c r="J15" s="382"/>
      <c r="K15" s="512" t="s">
        <v>165</v>
      </c>
    </row>
    <row r="16" ht="17.25" customHeight="1">
      <c r="A16" s="561"/>
      <c r="B16" s="382"/>
      <c r="C16" s="365"/>
      <c r="D16" s="382"/>
      <c r="E16" s="382"/>
      <c r="F16" s="382"/>
      <c r="G16" s="565" t="s">
        <v>894</v>
      </c>
      <c r="H16" s="566">
        <f>H15+H14+H13+H12+H11+H10</f>
        <v>48829000</v>
      </c>
      <c r="I16" s="567"/>
      <c r="J16" s="568"/>
      <c r="K16" s="512"/>
    </row>
    <row r="17" ht="39.75" customHeight="1">
      <c r="A17" s="550" t="s">
        <v>1233</v>
      </c>
      <c r="B17" s="14"/>
      <c r="C17" s="569" t="s">
        <v>1133</v>
      </c>
      <c r="D17" s="570" t="s">
        <v>1134</v>
      </c>
      <c r="E17" s="570" t="s">
        <v>1135</v>
      </c>
      <c r="F17" s="571" t="s">
        <v>1136</v>
      </c>
      <c r="G17" s="550" t="s">
        <v>1137</v>
      </c>
      <c r="H17" s="16"/>
      <c r="I17" s="16"/>
      <c r="J17" s="14"/>
      <c r="K17" s="572" t="s">
        <v>1138</v>
      </c>
    </row>
    <row r="18" ht="15.0" customHeight="1">
      <c r="A18" s="573" t="s">
        <v>1139</v>
      </c>
      <c r="B18" s="14"/>
      <c r="C18" s="574" t="s">
        <v>1140</v>
      </c>
      <c r="D18" s="575" t="s">
        <v>1141</v>
      </c>
      <c r="E18" s="556" t="s">
        <v>1142</v>
      </c>
      <c r="F18" s="575" t="s">
        <v>1143</v>
      </c>
      <c r="G18" s="576"/>
      <c r="H18" s="576" t="s">
        <v>1144</v>
      </c>
      <c r="I18" s="556" t="s">
        <v>1145</v>
      </c>
      <c r="J18" s="574" t="s">
        <v>1146</v>
      </c>
      <c r="K18" s="577" t="s">
        <v>1147</v>
      </c>
    </row>
    <row r="19" ht="68.25" customHeight="1">
      <c r="A19" s="561">
        <v>3.0</v>
      </c>
      <c r="B19" s="383" t="s">
        <v>1251</v>
      </c>
      <c r="C19" s="383" t="s">
        <v>1211</v>
      </c>
      <c r="D19" s="382" t="s">
        <v>1240</v>
      </c>
      <c r="E19" s="399" t="s">
        <v>1212</v>
      </c>
      <c r="F19" s="399" t="s">
        <v>839</v>
      </c>
      <c r="G19" s="621"/>
      <c r="H19" s="389">
        <v>100000.0</v>
      </c>
      <c r="I19" s="622"/>
      <c r="J19" s="622"/>
      <c r="K19" s="561" t="s">
        <v>1252</v>
      </c>
    </row>
    <row r="20" ht="52.5" customHeight="1">
      <c r="A20" s="561">
        <v>4.0</v>
      </c>
      <c r="B20" s="383" t="s">
        <v>1253</v>
      </c>
      <c r="C20" s="383" t="s">
        <v>1213</v>
      </c>
      <c r="D20" s="382" t="s">
        <v>1240</v>
      </c>
      <c r="E20" s="400" t="s">
        <v>840</v>
      </c>
      <c r="F20" s="383" t="s">
        <v>841</v>
      </c>
      <c r="G20" s="597"/>
      <c r="H20" s="389">
        <v>150000.0</v>
      </c>
      <c r="I20" s="598"/>
      <c r="J20" s="598"/>
      <c r="K20" s="561" t="s">
        <v>1215</v>
      </c>
    </row>
    <row r="21" ht="15.75" customHeight="1">
      <c r="A21" s="561">
        <v>5.0</v>
      </c>
      <c r="B21" s="382" t="s">
        <v>1254</v>
      </c>
      <c r="C21" s="382" t="s">
        <v>1176</v>
      </c>
      <c r="D21" s="382" t="s">
        <v>1240</v>
      </c>
      <c r="E21" s="382" t="s">
        <v>842</v>
      </c>
      <c r="F21" s="382" t="s">
        <v>843</v>
      </c>
      <c r="G21" s="382"/>
      <c r="H21" s="367">
        <v>50000.0</v>
      </c>
      <c r="I21" s="382"/>
      <c r="J21" s="382"/>
      <c r="K21" s="512" t="s">
        <v>165</v>
      </c>
    </row>
    <row r="22" ht="15.75" customHeight="1">
      <c r="A22" s="561">
        <v>6.0</v>
      </c>
      <c r="B22" s="382" t="s">
        <v>1255</v>
      </c>
      <c r="C22" s="382" t="s">
        <v>1256</v>
      </c>
      <c r="D22" s="382" t="s">
        <v>1240</v>
      </c>
      <c r="E22" s="382" t="s">
        <v>844</v>
      </c>
      <c r="F22" s="382" t="s">
        <v>449</v>
      </c>
      <c r="G22" s="382"/>
      <c r="H22" s="367">
        <v>100000.0</v>
      </c>
      <c r="I22" s="382"/>
      <c r="J22" s="367"/>
      <c r="K22" s="512" t="s">
        <v>1180</v>
      </c>
    </row>
    <row r="23" ht="67.5" customHeight="1">
      <c r="A23" s="561">
        <v>7.0</v>
      </c>
      <c r="B23" s="382" t="s">
        <v>1257</v>
      </c>
      <c r="C23" s="382" t="s">
        <v>1182</v>
      </c>
      <c r="D23" s="382" t="s">
        <v>1240</v>
      </c>
      <c r="E23" s="382" t="s">
        <v>1183</v>
      </c>
      <c r="F23" s="382" t="s">
        <v>1184</v>
      </c>
      <c r="G23" s="382"/>
      <c r="H23" s="367">
        <v>322709.0</v>
      </c>
      <c r="I23" s="382"/>
      <c r="J23" s="367"/>
      <c r="K23" s="579" t="s">
        <v>1185</v>
      </c>
    </row>
    <row r="24" ht="15.75" customHeight="1">
      <c r="A24" s="570" t="s">
        <v>1186</v>
      </c>
      <c r="B24" s="580" t="s">
        <v>1187</v>
      </c>
      <c r="C24" s="16"/>
      <c r="D24" s="16"/>
      <c r="E24" s="16"/>
      <c r="F24" s="16"/>
      <c r="G24" s="16"/>
      <c r="H24" s="16"/>
      <c r="I24" s="16"/>
      <c r="J24" s="16"/>
      <c r="K24" s="14"/>
    </row>
    <row r="25" ht="159.75" customHeight="1">
      <c r="A25" s="561">
        <v>1.0</v>
      </c>
      <c r="B25" s="382" t="s">
        <v>1258</v>
      </c>
      <c r="C25" s="304" t="s">
        <v>1259</v>
      </c>
      <c r="D25" s="382" t="s">
        <v>1260</v>
      </c>
      <c r="E25" s="401" t="s">
        <v>845</v>
      </c>
      <c r="F25" s="324" t="s">
        <v>846</v>
      </c>
      <c r="G25" s="382"/>
      <c r="H25" s="363">
        <v>100000.0</v>
      </c>
      <c r="I25" s="382"/>
      <c r="J25" s="581"/>
      <c r="K25" s="512" t="s">
        <v>1192</v>
      </c>
    </row>
    <row r="26" ht="12.75" customHeight="1">
      <c r="A26" s="570" t="s">
        <v>1193</v>
      </c>
      <c r="B26" s="580" t="s">
        <v>1194</v>
      </c>
      <c r="C26" s="16"/>
      <c r="D26" s="16"/>
      <c r="E26" s="16"/>
      <c r="F26" s="16"/>
      <c r="G26" s="16"/>
      <c r="H26" s="16"/>
      <c r="I26" s="16"/>
      <c r="J26" s="16"/>
      <c r="K26" s="14"/>
    </row>
    <row r="27" ht="83.25" customHeight="1">
      <c r="A27" s="582">
        <v>1.0</v>
      </c>
      <c r="B27" s="382" t="s">
        <v>1258</v>
      </c>
      <c r="C27" s="583" t="s">
        <v>1196</v>
      </c>
      <c r="D27" s="583" t="s">
        <v>1240</v>
      </c>
      <c r="E27" s="623" t="s">
        <v>451</v>
      </c>
      <c r="F27" s="583" t="s">
        <v>847</v>
      </c>
      <c r="G27" s="583"/>
      <c r="H27" s="584">
        <v>100000.0</v>
      </c>
      <c r="I27" s="583"/>
      <c r="J27" s="583"/>
      <c r="K27" s="585" t="s">
        <v>1192</v>
      </c>
    </row>
    <row r="28" ht="15.75" customHeight="1">
      <c r="A28" s="586"/>
      <c r="B28" s="587"/>
      <c r="C28" s="587"/>
      <c r="D28" s="587"/>
      <c r="E28" s="587"/>
      <c r="F28" s="587"/>
      <c r="G28" s="565" t="s">
        <v>894</v>
      </c>
      <c r="H28" s="588">
        <f>H27+H25+H23+H22+H21+H20+H19</f>
        <v>922709</v>
      </c>
      <c r="I28" s="589"/>
      <c r="J28" s="588"/>
      <c r="K28" s="466"/>
    </row>
    <row r="29" ht="22.5" customHeight="1">
      <c r="A29" s="550" t="s">
        <v>1233</v>
      </c>
      <c r="B29" s="14"/>
      <c r="C29" s="570" t="s">
        <v>1133</v>
      </c>
      <c r="D29" s="570" t="s">
        <v>1134</v>
      </c>
      <c r="E29" s="570" t="s">
        <v>1135</v>
      </c>
      <c r="F29" s="570" t="s">
        <v>1136</v>
      </c>
      <c r="G29" s="550" t="s">
        <v>1137</v>
      </c>
      <c r="H29" s="16"/>
      <c r="I29" s="16"/>
      <c r="J29" s="14"/>
      <c r="K29" s="593" t="s">
        <v>1138</v>
      </c>
    </row>
    <row r="30" ht="13.5" customHeight="1">
      <c r="A30" s="573" t="s">
        <v>1139</v>
      </c>
      <c r="B30" s="14"/>
      <c r="C30" s="556" t="s">
        <v>1140</v>
      </c>
      <c r="D30" s="556" t="s">
        <v>1141</v>
      </c>
      <c r="E30" s="556" t="s">
        <v>1142</v>
      </c>
      <c r="F30" s="556" t="s">
        <v>1143</v>
      </c>
      <c r="G30" s="556"/>
      <c r="H30" s="556" t="s">
        <v>1144</v>
      </c>
      <c r="I30" s="556" t="s">
        <v>1145</v>
      </c>
      <c r="J30" s="556" t="s">
        <v>1146</v>
      </c>
      <c r="K30" s="594" t="s">
        <v>1147</v>
      </c>
    </row>
    <row r="31" ht="15.75" customHeight="1">
      <c r="A31" s="570" t="s">
        <v>1193</v>
      </c>
      <c r="B31" s="580" t="s">
        <v>1194</v>
      </c>
      <c r="C31" s="16"/>
      <c r="D31" s="16"/>
      <c r="E31" s="16"/>
      <c r="F31" s="16"/>
      <c r="G31" s="16"/>
      <c r="H31" s="16"/>
      <c r="I31" s="16"/>
      <c r="J31" s="16"/>
      <c r="K31" s="14"/>
    </row>
    <row r="32" ht="15.75" customHeight="1">
      <c r="A32" s="556">
        <v>2.0</v>
      </c>
      <c r="B32" s="382" t="s">
        <v>1261</v>
      </c>
      <c r="C32" s="365" t="s">
        <v>1198</v>
      </c>
      <c r="D32" s="583" t="s">
        <v>1240</v>
      </c>
      <c r="E32" s="382" t="s">
        <v>1262</v>
      </c>
      <c r="F32" s="595" t="s">
        <v>1263</v>
      </c>
      <c r="G32" s="595"/>
      <c r="H32" s="596">
        <v>450000.0</v>
      </c>
      <c r="I32" s="595"/>
      <c r="J32" s="595"/>
      <c r="K32" s="512" t="s">
        <v>1200</v>
      </c>
    </row>
    <row r="33" ht="15.75" customHeight="1">
      <c r="A33" s="556">
        <v>3.0</v>
      </c>
      <c r="B33" s="304" t="s">
        <v>1264</v>
      </c>
      <c r="C33" s="382" t="s">
        <v>1265</v>
      </c>
      <c r="D33" s="581" t="s">
        <v>1260</v>
      </c>
      <c r="E33" s="402" t="s">
        <v>848</v>
      </c>
      <c r="F33" s="319" t="s">
        <v>849</v>
      </c>
      <c r="G33" s="595"/>
      <c r="H33" s="596">
        <v>300000.0</v>
      </c>
      <c r="I33" s="595"/>
      <c r="J33" s="595"/>
      <c r="K33" s="512" t="s">
        <v>1192</v>
      </c>
    </row>
    <row r="34" ht="15.75" customHeight="1">
      <c r="A34" s="570" t="s">
        <v>1203</v>
      </c>
      <c r="B34" s="580" t="s">
        <v>1204</v>
      </c>
      <c r="C34" s="16"/>
      <c r="D34" s="16"/>
      <c r="E34" s="16"/>
      <c r="F34" s="16"/>
      <c r="G34" s="16"/>
      <c r="H34" s="16"/>
      <c r="I34" s="16"/>
      <c r="J34" s="16"/>
      <c r="K34" s="14"/>
    </row>
    <row r="35" ht="15.75" customHeight="1">
      <c r="A35" s="561">
        <v>1.0</v>
      </c>
      <c r="B35" s="383" t="s">
        <v>1205</v>
      </c>
      <c r="C35" s="383" t="s">
        <v>1206</v>
      </c>
      <c r="D35" s="383" t="s">
        <v>1266</v>
      </c>
      <c r="E35" s="383" t="s">
        <v>1208</v>
      </c>
      <c r="F35" s="383" t="s">
        <v>1209</v>
      </c>
      <c r="G35" s="597"/>
      <c r="H35" s="371">
        <v>250000.0</v>
      </c>
      <c r="I35" s="597"/>
      <c r="J35" s="597"/>
      <c r="K35" s="561" t="s">
        <v>226</v>
      </c>
    </row>
    <row r="36" ht="15.75" customHeight="1">
      <c r="A36" s="561"/>
      <c r="B36" s="383"/>
      <c r="C36" s="383"/>
      <c r="D36" s="383" t="s">
        <v>1266</v>
      </c>
      <c r="E36" s="383" t="s">
        <v>1217</v>
      </c>
      <c r="F36" s="383" t="s">
        <v>1217</v>
      </c>
      <c r="G36" s="597"/>
      <c r="H36" s="389">
        <v>100000.0</v>
      </c>
      <c r="I36" s="598"/>
      <c r="J36" s="598"/>
      <c r="K36" s="561" t="s">
        <v>226</v>
      </c>
    </row>
    <row r="37" ht="15.75" customHeight="1">
      <c r="A37" s="561"/>
      <c r="B37" s="383"/>
      <c r="C37" s="383"/>
      <c r="D37" s="383" t="s">
        <v>1266</v>
      </c>
      <c r="E37" s="383" t="s">
        <v>229</v>
      </c>
      <c r="F37" s="383" t="s">
        <v>229</v>
      </c>
      <c r="G37" s="597"/>
      <c r="H37" s="389">
        <v>150000.0</v>
      </c>
      <c r="I37" s="598"/>
      <c r="J37" s="598"/>
      <c r="K37" s="561" t="s">
        <v>226</v>
      </c>
    </row>
    <row r="38" ht="15.75" customHeight="1">
      <c r="A38" s="561"/>
      <c r="B38" s="383"/>
      <c r="C38" s="383"/>
      <c r="D38" s="383" t="s">
        <v>1266</v>
      </c>
      <c r="E38" s="383" t="s">
        <v>818</v>
      </c>
      <c r="F38" s="383" t="s">
        <v>818</v>
      </c>
      <c r="G38" s="597"/>
      <c r="H38" s="389">
        <v>100000.0</v>
      </c>
      <c r="I38" s="598"/>
      <c r="J38" s="598"/>
      <c r="K38" s="561" t="s">
        <v>226</v>
      </c>
    </row>
    <row r="39" ht="15.75" customHeight="1">
      <c r="A39" s="561"/>
      <c r="B39" s="382"/>
      <c r="C39" s="383"/>
      <c r="D39" s="383" t="s">
        <v>1266</v>
      </c>
      <c r="E39" s="382" t="s">
        <v>1222</v>
      </c>
      <c r="F39" s="382" t="s">
        <v>1223</v>
      </c>
      <c r="G39" s="567"/>
      <c r="H39" s="596">
        <v>50000.0</v>
      </c>
      <c r="I39" s="598"/>
      <c r="J39" s="598"/>
      <c r="K39" s="561" t="s">
        <v>185</v>
      </c>
    </row>
    <row r="40" ht="15.75" customHeight="1">
      <c r="A40" s="561"/>
      <c r="B40" s="362"/>
      <c r="C40" s="362"/>
      <c r="D40" s="383" t="s">
        <v>1266</v>
      </c>
      <c r="E40" s="362" t="s">
        <v>1226</v>
      </c>
      <c r="F40" s="362" t="s">
        <v>1226</v>
      </c>
      <c r="G40" s="607"/>
      <c r="H40" s="325">
        <v>50000.0</v>
      </c>
      <c r="I40" s="382"/>
      <c r="J40" s="382"/>
      <c r="K40" s="561" t="s">
        <v>226</v>
      </c>
    </row>
    <row r="41" ht="15.75" customHeight="1">
      <c r="A41" s="561"/>
      <c r="B41" s="362"/>
      <c r="C41" s="362"/>
      <c r="D41" s="383" t="s">
        <v>1266</v>
      </c>
      <c r="E41" s="362" t="s">
        <v>1228</v>
      </c>
      <c r="F41" s="362" t="s">
        <v>1228</v>
      </c>
      <c r="G41" s="607"/>
      <c r="H41" s="608">
        <v>50000.0</v>
      </c>
      <c r="I41" s="595"/>
      <c r="J41" s="581"/>
      <c r="K41" s="561" t="s">
        <v>226</v>
      </c>
    </row>
    <row r="42" ht="20.25" customHeight="1">
      <c r="A42" s="599"/>
      <c r="B42" s="581"/>
      <c r="C42" s="601"/>
      <c r="D42" s="581"/>
      <c r="E42" s="581"/>
      <c r="F42" s="581"/>
      <c r="G42" s="565" t="s">
        <v>894</v>
      </c>
      <c r="H42" s="609">
        <f>H41+H40+H39+H38+H37+H36+H35+H33+H32</f>
        <v>1500000</v>
      </c>
      <c r="I42" s="595"/>
      <c r="J42" s="610"/>
      <c r="K42" s="568"/>
    </row>
    <row r="43" ht="16.5" customHeight="1">
      <c r="A43" s="611"/>
      <c r="B43" s="581"/>
      <c r="C43" s="581"/>
      <c r="D43" s="581"/>
      <c r="E43" s="581"/>
      <c r="F43" s="581"/>
      <c r="G43" s="565" t="s">
        <v>894</v>
      </c>
      <c r="H43" s="568">
        <f>H42+H28+H16</f>
        <v>51251709</v>
      </c>
      <c r="I43" s="382"/>
      <c r="J43" s="612">
        <f>J28+J16</f>
        <v>0</v>
      </c>
      <c r="K43" s="568"/>
    </row>
    <row r="44" ht="16.5" customHeight="1">
      <c r="A44" s="611"/>
      <c r="B44" s="581"/>
      <c r="C44" s="581"/>
      <c r="D44" s="581"/>
      <c r="E44" s="581"/>
      <c r="F44" s="581"/>
      <c r="G44" s="613" t="s">
        <v>1229</v>
      </c>
      <c r="H44" s="614">
        <f>H43</f>
        <v>51251709</v>
      </c>
      <c r="I44" s="16"/>
      <c r="J44" s="14"/>
      <c r="K44" s="609"/>
    </row>
    <row r="45" ht="15.75" customHeight="1">
      <c r="A45" s="615" t="s">
        <v>412</v>
      </c>
      <c r="B45" s="535"/>
      <c r="C45" s="540"/>
      <c r="D45" s="540"/>
      <c r="E45" s="540"/>
      <c r="F45" s="540"/>
      <c r="G45" s="540"/>
      <c r="H45" s="540"/>
      <c r="I45" s="540"/>
      <c r="J45" s="540"/>
      <c r="K45" s="539"/>
    </row>
    <row r="46" ht="15.75" customHeight="1">
      <c r="A46" s="540"/>
      <c r="B46" s="540"/>
      <c r="C46" s="540"/>
      <c r="D46" s="540"/>
      <c r="E46" s="540"/>
      <c r="F46" s="540"/>
      <c r="G46" s="540"/>
      <c r="H46" s="540"/>
      <c r="I46" s="540"/>
      <c r="J46" s="540"/>
      <c r="K46" s="539"/>
    </row>
    <row r="47" ht="15.0" customHeight="1">
      <c r="A47" s="616" t="s">
        <v>415</v>
      </c>
      <c r="B47" s="531"/>
      <c r="C47" s="535"/>
      <c r="D47" s="616" t="s">
        <v>416</v>
      </c>
      <c r="E47" s="535"/>
      <c r="F47" s="617"/>
      <c r="G47" s="616" t="s">
        <v>417</v>
      </c>
      <c r="H47" s="531"/>
      <c r="I47" s="531"/>
      <c r="J47" s="535"/>
      <c r="K47" s="618"/>
    </row>
    <row r="48" ht="15.0" customHeight="1">
      <c r="A48" s="619" t="s">
        <v>418</v>
      </c>
      <c r="B48" s="531"/>
      <c r="C48" s="535"/>
      <c r="D48" s="619" t="s">
        <v>419</v>
      </c>
      <c r="E48" s="535"/>
      <c r="F48" s="540"/>
      <c r="G48" s="619" t="s">
        <v>420</v>
      </c>
      <c r="H48" s="531"/>
      <c r="I48" s="531"/>
      <c r="J48" s="535"/>
      <c r="K48" s="620"/>
    </row>
    <row r="49" ht="15.0" customHeight="1">
      <c r="A49" s="619" t="s">
        <v>1230</v>
      </c>
      <c r="B49" s="531"/>
      <c r="C49" s="535"/>
      <c r="D49" s="619"/>
      <c r="E49" s="535"/>
      <c r="F49" s="540"/>
      <c r="G49" s="540"/>
      <c r="H49" s="540"/>
      <c r="I49" s="540"/>
      <c r="J49" s="540"/>
      <c r="K49" s="620"/>
    </row>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9">
    <mergeCell ref="A2:K2"/>
    <mergeCell ref="A3:K3"/>
    <mergeCell ref="A4:B4"/>
    <mergeCell ref="A5:B5"/>
    <mergeCell ref="A6:B6"/>
    <mergeCell ref="A7:B7"/>
    <mergeCell ref="G7:J7"/>
    <mergeCell ref="A8:B8"/>
    <mergeCell ref="B9:K9"/>
    <mergeCell ref="A17:B17"/>
    <mergeCell ref="G17:J17"/>
    <mergeCell ref="A18:B18"/>
    <mergeCell ref="B24:K24"/>
    <mergeCell ref="B26:K26"/>
    <mergeCell ref="A47:C47"/>
    <mergeCell ref="D47:E47"/>
    <mergeCell ref="G47:J47"/>
    <mergeCell ref="A48:C48"/>
    <mergeCell ref="D48:E48"/>
    <mergeCell ref="G48:J48"/>
    <mergeCell ref="A49:C49"/>
    <mergeCell ref="D49:E49"/>
    <mergeCell ref="A29:B29"/>
    <mergeCell ref="G29:J29"/>
    <mergeCell ref="A30:B30"/>
    <mergeCell ref="B31:K31"/>
    <mergeCell ref="B34:K34"/>
    <mergeCell ref="H44:J44"/>
    <mergeCell ref="A45:B45"/>
  </mergeCells>
  <printOptions/>
  <pageMargins bottom="0.25" footer="0.0" header="0.0" left="0.45" right="0.25" top="0.25"/>
  <pageSetup paperSize="5" scale="90" orientation="landscape"/>
  <drawing r:id="rId1"/>
</worksheet>
</file>

<file path=xl/worksheets/sheet3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14"/>
    <col customWidth="1" min="2" max="2" width="18.29"/>
    <col customWidth="1" min="3" max="3" width="25.86"/>
    <col customWidth="1" min="4" max="4" width="21.0"/>
    <col customWidth="1" min="5" max="5" width="12.71"/>
    <col customWidth="1" min="6" max="6" width="27.14"/>
    <col customWidth="1" min="7" max="7" width="13.43"/>
    <col customWidth="1" min="8" max="8" width="15.57"/>
    <col customWidth="1" min="9" max="9" width="15.71"/>
    <col customWidth="1" min="10" max="26" width="8.71"/>
  </cols>
  <sheetData>
    <row r="1">
      <c r="I1" s="403" t="s">
        <v>1267</v>
      </c>
    </row>
    <row r="2">
      <c r="A2" s="404" t="s">
        <v>852</v>
      </c>
    </row>
    <row r="3">
      <c r="A3" s="405" t="s">
        <v>1268</v>
      </c>
    </row>
    <row r="4">
      <c r="A4" s="404" t="s">
        <v>771</v>
      </c>
    </row>
    <row r="6">
      <c r="A6" s="358" t="s">
        <v>4</v>
      </c>
      <c r="B6" s="406" t="s">
        <v>772</v>
      </c>
      <c r="C6" s="406" t="s">
        <v>773</v>
      </c>
      <c r="D6" s="358" t="s">
        <v>774</v>
      </c>
      <c r="E6" s="407" t="s">
        <v>775</v>
      </c>
      <c r="F6" s="14"/>
      <c r="G6" s="407" t="s">
        <v>776</v>
      </c>
      <c r="H6" s="14"/>
      <c r="I6" s="358" t="s">
        <v>777</v>
      </c>
    </row>
    <row r="7">
      <c r="A7" s="20"/>
      <c r="B7" s="20"/>
      <c r="C7" s="20"/>
      <c r="D7" s="20"/>
      <c r="E7" s="408" t="s">
        <v>778</v>
      </c>
      <c r="F7" s="408" t="s">
        <v>779</v>
      </c>
      <c r="G7" s="408" t="s">
        <v>778</v>
      </c>
      <c r="H7" s="408" t="s">
        <v>779</v>
      </c>
      <c r="I7" s="20"/>
    </row>
    <row r="8">
      <c r="A8" s="361" t="s">
        <v>21</v>
      </c>
      <c r="B8" s="361" t="s">
        <v>22</v>
      </c>
      <c r="C8" s="361" t="s">
        <v>23</v>
      </c>
      <c r="D8" s="361" t="s">
        <v>24</v>
      </c>
      <c r="E8" s="361" t="s">
        <v>25</v>
      </c>
      <c r="F8" s="361" t="s">
        <v>26</v>
      </c>
      <c r="G8" s="361" t="s">
        <v>27</v>
      </c>
      <c r="H8" s="361" t="s">
        <v>28</v>
      </c>
      <c r="I8" s="361" t="s">
        <v>29</v>
      </c>
    </row>
    <row r="9">
      <c r="A9" s="624"/>
      <c r="B9" s="625" t="s">
        <v>1269</v>
      </c>
      <c r="C9" s="485" t="s">
        <v>1270</v>
      </c>
      <c r="D9" s="486" t="s">
        <v>126</v>
      </c>
      <c r="E9" s="485"/>
      <c r="F9" s="485" t="s">
        <v>1271</v>
      </c>
      <c r="G9" s="626"/>
      <c r="H9" s="487">
        <v>5000000.0</v>
      </c>
      <c r="I9" s="627">
        <v>43831.0</v>
      </c>
    </row>
    <row r="10">
      <c r="A10" s="489"/>
      <c r="B10" s="490" t="s">
        <v>1272</v>
      </c>
      <c r="C10" s="490" t="s">
        <v>1273</v>
      </c>
      <c r="D10" s="18"/>
      <c r="E10" s="490"/>
      <c r="F10" s="490" t="s">
        <v>1274</v>
      </c>
      <c r="G10" s="490"/>
      <c r="H10" s="491"/>
      <c r="I10" s="492"/>
    </row>
    <row r="11">
      <c r="A11" s="489"/>
      <c r="B11" s="490" t="s">
        <v>780</v>
      </c>
      <c r="C11" s="490"/>
      <c r="D11" s="18"/>
      <c r="E11" s="490"/>
      <c r="F11" s="490" t="s">
        <v>1275</v>
      </c>
      <c r="G11" s="490"/>
      <c r="H11" s="491"/>
      <c r="I11" s="492"/>
    </row>
    <row r="12">
      <c r="A12" s="492">
        <v>8000.0</v>
      </c>
      <c r="B12" s="494" t="s">
        <v>1276</v>
      </c>
      <c r="C12" s="490"/>
      <c r="D12" s="18"/>
      <c r="E12" s="490"/>
      <c r="F12" s="490" t="s">
        <v>1277</v>
      </c>
      <c r="G12" s="490"/>
      <c r="H12" s="491"/>
      <c r="I12" s="492"/>
    </row>
    <row r="13">
      <c r="A13" s="489"/>
      <c r="B13" s="329" t="s">
        <v>1278</v>
      </c>
      <c r="C13" s="490"/>
      <c r="D13" s="18"/>
      <c r="E13" s="490"/>
      <c r="F13" s="490" t="s">
        <v>1279</v>
      </c>
      <c r="G13" s="490"/>
      <c r="H13" s="491"/>
      <c r="I13" s="492"/>
    </row>
    <row r="14">
      <c r="A14" s="489"/>
      <c r="B14" s="490" t="s">
        <v>1280</v>
      </c>
      <c r="C14" s="490"/>
      <c r="D14" s="18"/>
      <c r="E14" s="490"/>
      <c r="F14" s="490" t="s">
        <v>1281</v>
      </c>
      <c r="G14" s="490"/>
      <c r="H14" s="491"/>
      <c r="I14" s="492"/>
    </row>
    <row r="15">
      <c r="A15" s="489"/>
      <c r="B15" s="490"/>
      <c r="C15" s="490"/>
      <c r="D15" s="18"/>
      <c r="E15" s="490"/>
      <c r="F15" s="490" t="s">
        <v>1282</v>
      </c>
      <c r="G15" s="490"/>
      <c r="H15" s="491"/>
      <c r="I15" s="492"/>
    </row>
    <row r="16">
      <c r="A16" s="493"/>
      <c r="B16" s="494"/>
      <c r="C16" s="494" t="s">
        <v>1273</v>
      </c>
      <c r="D16" s="20"/>
      <c r="E16" s="494"/>
      <c r="F16" s="494" t="s">
        <v>1283</v>
      </c>
      <c r="G16" s="494"/>
      <c r="H16" s="495"/>
      <c r="I16" s="496"/>
    </row>
    <row r="17">
      <c r="A17" s="489"/>
      <c r="B17" s="329"/>
      <c r="C17" s="490" t="s">
        <v>1284</v>
      </c>
      <c r="D17" s="498" t="s">
        <v>126</v>
      </c>
      <c r="E17" s="490"/>
      <c r="F17" s="490" t="s">
        <v>1285</v>
      </c>
      <c r="G17" s="490"/>
      <c r="H17" s="491">
        <v>650000.0</v>
      </c>
      <c r="I17" s="492" t="s">
        <v>1286</v>
      </c>
    </row>
    <row r="18">
      <c r="A18" s="489"/>
      <c r="B18" s="329"/>
      <c r="C18" s="490" t="s">
        <v>1287</v>
      </c>
      <c r="D18" s="498"/>
      <c r="E18" s="490"/>
      <c r="F18" s="490" t="s">
        <v>1288</v>
      </c>
      <c r="G18" s="490"/>
      <c r="H18" s="491"/>
      <c r="I18" s="492"/>
    </row>
    <row r="19">
      <c r="A19" s="493"/>
      <c r="B19" s="335"/>
      <c r="C19" s="494" t="s">
        <v>1289</v>
      </c>
      <c r="D19" s="628"/>
      <c r="E19" s="494"/>
      <c r="F19" s="494" t="s">
        <v>1290</v>
      </c>
      <c r="G19" s="494"/>
      <c r="H19" s="495"/>
      <c r="I19" s="492"/>
    </row>
    <row r="20">
      <c r="A20" s="489"/>
      <c r="B20" s="329"/>
      <c r="C20" s="490" t="s">
        <v>1291</v>
      </c>
      <c r="D20" s="490"/>
      <c r="E20" s="490"/>
      <c r="F20" s="490" t="s">
        <v>1292</v>
      </c>
      <c r="G20" s="629"/>
      <c r="H20" s="491">
        <v>400000.0</v>
      </c>
      <c r="I20" s="627">
        <v>43862.0</v>
      </c>
    </row>
    <row r="21" ht="15.75" customHeight="1">
      <c r="A21" s="489"/>
      <c r="B21" s="490"/>
      <c r="C21" s="490" t="s">
        <v>1293</v>
      </c>
      <c r="D21" s="498" t="s">
        <v>126</v>
      </c>
      <c r="E21" s="490"/>
      <c r="F21" s="490" t="s">
        <v>1294</v>
      </c>
      <c r="G21" s="490"/>
      <c r="H21" s="491"/>
      <c r="I21" s="492"/>
    </row>
    <row r="22" ht="15.75" customHeight="1">
      <c r="A22" s="493"/>
      <c r="B22" s="494" t="s">
        <v>1273</v>
      </c>
      <c r="C22" s="494" t="s">
        <v>1273</v>
      </c>
      <c r="D22" s="494"/>
      <c r="E22" s="494"/>
      <c r="F22" s="494" t="s">
        <v>1295</v>
      </c>
      <c r="G22" s="494"/>
      <c r="H22" s="495"/>
      <c r="I22" s="496"/>
    </row>
    <row r="23" ht="15.75" customHeight="1">
      <c r="A23" s="489"/>
      <c r="B23" s="490"/>
      <c r="C23" s="490" t="s">
        <v>1296</v>
      </c>
      <c r="D23" s="492" t="s">
        <v>126</v>
      </c>
      <c r="E23" s="490"/>
      <c r="F23" s="490" t="s">
        <v>1297</v>
      </c>
      <c r="G23" s="490"/>
      <c r="H23" s="491">
        <v>3000000.0</v>
      </c>
      <c r="I23" s="630">
        <v>43891.0</v>
      </c>
    </row>
    <row r="24" ht="15.75" customHeight="1">
      <c r="A24" s="493"/>
      <c r="B24" s="494"/>
      <c r="C24" s="494"/>
      <c r="D24" s="494"/>
      <c r="E24" s="494"/>
      <c r="F24" s="494" t="s">
        <v>1298</v>
      </c>
      <c r="G24" s="494"/>
      <c r="H24" s="495"/>
      <c r="I24" s="496"/>
    </row>
    <row r="25" ht="15.75" customHeight="1">
      <c r="A25" s="489"/>
      <c r="B25" s="490"/>
      <c r="C25" s="490" t="s">
        <v>1299</v>
      </c>
      <c r="D25" s="492" t="s">
        <v>126</v>
      </c>
      <c r="E25" s="490"/>
      <c r="F25" s="490" t="s">
        <v>1300</v>
      </c>
      <c r="G25" s="490"/>
      <c r="H25" s="491">
        <v>1.0E7</v>
      </c>
      <c r="I25" s="630">
        <v>43922.0</v>
      </c>
    </row>
    <row r="26" ht="15.75" customHeight="1">
      <c r="A26" s="493"/>
      <c r="B26" s="494"/>
      <c r="C26" s="494" t="s">
        <v>1301</v>
      </c>
      <c r="D26" s="494"/>
      <c r="E26" s="494"/>
      <c r="F26" s="494" t="s">
        <v>1301</v>
      </c>
      <c r="G26" s="494"/>
      <c r="H26" s="495"/>
      <c r="I26" s="496"/>
    </row>
    <row r="27" ht="15.75" customHeight="1">
      <c r="A27" s="489"/>
      <c r="B27" s="490"/>
      <c r="C27" s="490" t="s">
        <v>1302</v>
      </c>
      <c r="D27" s="490" t="s">
        <v>1303</v>
      </c>
      <c r="E27" s="490"/>
      <c r="F27" s="490" t="s">
        <v>1304</v>
      </c>
      <c r="G27" s="490"/>
      <c r="H27" s="491">
        <v>2580000.0</v>
      </c>
      <c r="I27" s="492" t="s">
        <v>1305</v>
      </c>
    </row>
    <row r="28" ht="15.75" customHeight="1">
      <c r="A28" s="489"/>
      <c r="B28" s="490"/>
      <c r="C28" s="490" t="s">
        <v>1306</v>
      </c>
      <c r="D28" s="490" t="s">
        <v>1307</v>
      </c>
      <c r="E28" s="490"/>
      <c r="F28" s="490" t="s">
        <v>1308</v>
      </c>
      <c r="G28" s="490"/>
      <c r="H28" s="491"/>
      <c r="I28" s="492"/>
    </row>
    <row r="29" ht="15.75" customHeight="1">
      <c r="A29" s="489"/>
      <c r="B29" s="490"/>
      <c r="C29" s="490" t="s">
        <v>1309</v>
      </c>
      <c r="D29" s="490" t="s">
        <v>115</v>
      </c>
      <c r="E29" s="490"/>
      <c r="F29" s="490" t="s">
        <v>1310</v>
      </c>
      <c r="G29" s="490"/>
      <c r="H29" s="491"/>
      <c r="I29" s="492"/>
    </row>
    <row r="30" ht="15.75" customHeight="1">
      <c r="A30" s="493"/>
      <c r="B30" s="494"/>
      <c r="C30" s="494" t="s">
        <v>1310</v>
      </c>
      <c r="D30" s="494"/>
      <c r="E30" s="494"/>
      <c r="F30" s="494" t="s">
        <v>1311</v>
      </c>
      <c r="G30" s="494"/>
      <c r="H30" s="333"/>
      <c r="I30" s="496"/>
    </row>
    <row r="31" ht="15.75" customHeight="1">
      <c r="A31" s="513"/>
      <c r="B31" s="328"/>
      <c r="C31" s="328"/>
      <c r="D31" s="328"/>
      <c r="E31" s="328"/>
      <c r="F31" s="328"/>
      <c r="G31" s="328"/>
      <c r="H31" s="631"/>
      <c r="I31" s="632"/>
    </row>
    <row r="32" ht="15.0" customHeight="1">
      <c r="A32" s="358" t="s">
        <v>4</v>
      </c>
      <c r="B32" s="406" t="s">
        <v>772</v>
      </c>
      <c r="C32" s="406" t="s">
        <v>773</v>
      </c>
      <c r="D32" s="358" t="s">
        <v>774</v>
      </c>
      <c r="E32" s="407" t="s">
        <v>775</v>
      </c>
      <c r="F32" s="14"/>
      <c r="G32" s="407" t="s">
        <v>776</v>
      </c>
      <c r="H32" s="14"/>
      <c r="I32" s="358" t="s">
        <v>777</v>
      </c>
    </row>
    <row r="33" ht="15.75" customHeight="1">
      <c r="A33" s="20"/>
      <c r="B33" s="20"/>
      <c r="C33" s="20"/>
      <c r="D33" s="20"/>
      <c r="E33" s="408" t="s">
        <v>778</v>
      </c>
      <c r="F33" s="408" t="s">
        <v>779</v>
      </c>
      <c r="G33" s="408" t="s">
        <v>778</v>
      </c>
      <c r="H33" s="408" t="s">
        <v>779</v>
      </c>
      <c r="I33" s="20"/>
    </row>
    <row r="34" ht="15.75" customHeight="1">
      <c r="A34" s="361" t="s">
        <v>21</v>
      </c>
      <c r="B34" s="361" t="s">
        <v>22</v>
      </c>
      <c r="C34" s="361" t="s">
        <v>23</v>
      </c>
      <c r="D34" s="361" t="s">
        <v>24</v>
      </c>
      <c r="E34" s="361" t="s">
        <v>25</v>
      </c>
      <c r="F34" s="361" t="s">
        <v>26</v>
      </c>
      <c r="G34" s="361" t="s">
        <v>27</v>
      </c>
      <c r="H34" s="361" t="s">
        <v>28</v>
      </c>
      <c r="I34" s="361" t="s">
        <v>29</v>
      </c>
    </row>
    <row r="35" ht="15.75" customHeight="1">
      <c r="A35" s="633"/>
      <c r="B35" s="485"/>
      <c r="C35" s="485" t="s">
        <v>1312</v>
      </c>
      <c r="D35" s="486" t="s">
        <v>126</v>
      </c>
      <c r="E35" s="485"/>
      <c r="F35" s="485" t="s">
        <v>1313</v>
      </c>
      <c r="G35" s="626"/>
      <c r="H35" s="487">
        <v>50000.0</v>
      </c>
      <c r="I35" s="634" t="s">
        <v>1314</v>
      </c>
    </row>
    <row r="36" ht="15.75" customHeight="1">
      <c r="A36" s="499"/>
      <c r="B36" s="490"/>
      <c r="C36" s="490" t="s">
        <v>1315</v>
      </c>
      <c r="D36" s="490" t="s">
        <v>1316</v>
      </c>
      <c r="E36" s="490"/>
      <c r="F36" s="490" t="s">
        <v>1317</v>
      </c>
      <c r="G36" s="490"/>
      <c r="H36" s="491"/>
      <c r="I36" s="492"/>
    </row>
    <row r="37" ht="15.75" customHeight="1">
      <c r="A37" s="500"/>
      <c r="B37" s="335"/>
      <c r="C37" s="494" t="s">
        <v>1318</v>
      </c>
      <c r="D37" s="494" t="s">
        <v>1319</v>
      </c>
      <c r="E37" s="494"/>
      <c r="F37" s="494" t="s">
        <v>1320</v>
      </c>
      <c r="G37" s="494"/>
      <c r="H37" s="495"/>
      <c r="I37" s="496"/>
    </row>
    <row r="38" ht="15.75" customHeight="1">
      <c r="A38" s="499"/>
      <c r="B38" s="329"/>
      <c r="C38" s="490" t="s">
        <v>1321</v>
      </c>
      <c r="D38" s="492" t="s">
        <v>126</v>
      </c>
      <c r="E38" s="490"/>
      <c r="F38" s="490" t="s">
        <v>1322</v>
      </c>
      <c r="G38" s="490"/>
      <c r="H38" s="491">
        <v>200000.0</v>
      </c>
      <c r="I38" s="630">
        <v>43952.0</v>
      </c>
    </row>
    <row r="39" ht="15.75" customHeight="1">
      <c r="A39" s="499"/>
      <c r="B39" s="329"/>
      <c r="C39" s="490" t="s">
        <v>1323</v>
      </c>
      <c r="D39" s="490" t="s">
        <v>1324</v>
      </c>
      <c r="E39" s="490"/>
      <c r="F39" s="490" t="s">
        <v>1325</v>
      </c>
      <c r="G39" s="490"/>
      <c r="H39" s="491"/>
      <c r="I39" s="492"/>
    </row>
    <row r="40" ht="15.75" customHeight="1">
      <c r="A40" s="499"/>
      <c r="B40" s="329"/>
      <c r="C40" s="490"/>
      <c r="D40" s="490" t="s">
        <v>1326</v>
      </c>
      <c r="E40" s="490"/>
      <c r="F40" s="490" t="s">
        <v>1327</v>
      </c>
      <c r="G40" s="490"/>
      <c r="H40" s="331"/>
      <c r="I40" s="492"/>
    </row>
    <row r="41" ht="15.75" customHeight="1">
      <c r="A41" s="500"/>
      <c r="B41" s="335"/>
      <c r="C41" s="494"/>
      <c r="D41" s="496"/>
      <c r="E41" s="494"/>
      <c r="F41" s="494" t="s">
        <v>1328</v>
      </c>
      <c r="G41" s="635"/>
      <c r="H41" s="495"/>
      <c r="I41" s="496"/>
    </row>
    <row r="42" ht="15.75" customHeight="1">
      <c r="A42" s="499"/>
      <c r="B42" s="490"/>
      <c r="C42" s="490" t="s">
        <v>1329</v>
      </c>
      <c r="D42" s="492" t="s">
        <v>126</v>
      </c>
      <c r="E42" s="490"/>
      <c r="F42" s="490" t="s">
        <v>1330</v>
      </c>
      <c r="G42" s="490"/>
      <c r="H42" s="491">
        <v>300000.0</v>
      </c>
      <c r="I42" s="630">
        <v>43952.0</v>
      </c>
    </row>
    <row r="43" ht="15.75" customHeight="1">
      <c r="A43" s="500"/>
      <c r="B43" s="494"/>
      <c r="C43" s="494" t="s">
        <v>1331</v>
      </c>
      <c r="D43" s="496"/>
      <c r="E43" s="494"/>
      <c r="F43" s="494" t="s">
        <v>1332</v>
      </c>
      <c r="G43" s="494"/>
      <c r="H43" s="495"/>
      <c r="I43" s="492"/>
    </row>
    <row r="44" ht="15.75" customHeight="1">
      <c r="A44" s="499"/>
      <c r="B44" s="499"/>
      <c r="C44" s="490" t="s">
        <v>1333</v>
      </c>
      <c r="D44" s="499" t="s">
        <v>126</v>
      </c>
      <c r="E44" s="490"/>
      <c r="F44" s="490" t="s">
        <v>1334</v>
      </c>
      <c r="G44" s="490"/>
      <c r="H44" s="491">
        <v>300000.0</v>
      </c>
      <c r="I44" s="627">
        <v>43983.0</v>
      </c>
    </row>
    <row r="45" ht="15.75" customHeight="1">
      <c r="A45" s="500"/>
      <c r="B45" s="500"/>
      <c r="C45" s="494" t="s">
        <v>1331</v>
      </c>
      <c r="D45" s="500"/>
      <c r="E45" s="494"/>
      <c r="F45" s="494" t="s">
        <v>1335</v>
      </c>
      <c r="G45" s="494"/>
      <c r="H45" s="495"/>
      <c r="I45" s="496"/>
    </row>
    <row r="46" ht="15.75" customHeight="1">
      <c r="A46" s="499"/>
      <c r="B46" s="499"/>
      <c r="C46" s="490" t="s">
        <v>1336</v>
      </c>
      <c r="D46" s="499" t="s">
        <v>126</v>
      </c>
      <c r="E46" s="490"/>
      <c r="F46" s="490" t="s">
        <v>1337</v>
      </c>
      <c r="G46" s="490"/>
      <c r="H46" s="491">
        <v>100000.0</v>
      </c>
      <c r="I46" s="492" t="s">
        <v>1338</v>
      </c>
    </row>
    <row r="47" ht="15.75" customHeight="1">
      <c r="A47" s="499"/>
      <c r="B47" s="499"/>
      <c r="C47" s="490" t="s">
        <v>1339</v>
      </c>
      <c r="D47" s="499"/>
      <c r="E47" s="490"/>
      <c r="F47" s="490" t="s">
        <v>1340</v>
      </c>
      <c r="G47" s="490"/>
      <c r="H47" s="491"/>
      <c r="I47" s="492"/>
    </row>
    <row r="48" ht="15.75" customHeight="1">
      <c r="A48" s="500"/>
      <c r="B48" s="500"/>
      <c r="C48" s="494" t="s">
        <v>1341</v>
      </c>
      <c r="D48" s="500"/>
      <c r="E48" s="494"/>
      <c r="F48" s="494"/>
      <c r="G48" s="494"/>
      <c r="H48" s="495"/>
      <c r="I48" s="496"/>
    </row>
    <row r="49" ht="15.75" customHeight="1">
      <c r="A49" s="499"/>
      <c r="B49" s="499"/>
      <c r="C49" s="490" t="s">
        <v>1342</v>
      </c>
      <c r="D49" s="499" t="s">
        <v>126</v>
      </c>
      <c r="E49" s="490"/>
      <c r="F49" s="490" t="s">
        <v>1343</v>
      </c>
      <c r="G49" s="490"/>
      <c r="H49" s="491">
        <v>300000.0</v>
      </c>
      <c r="I49" s="630">
        <v>44075.0</v>
      </c>
    </row>
    <row r="50" ht="15.75" customHeight="1">
      <c r="A50" s="499"/>
      <c r="B50" s="499"/>
      <c r="C50" s="490" t="s">
        <v>1331</v>
      </c>
      <c r="D50" s="499"/>
      <c r="E50" s="490"/>
      <c r="F50" s="490" t="s">
        <v>1344</v>
      </c>
      <c r="G50" s="490"/>
      <c r="H50" s="491"/>
      <c r="I50" s="492"/>
    </row>
    <row r="51" ht="15.75" customHeight="1">
      <c r="A51" s="500"/>
      <c r="B51" s="500"/>
      <c r="C51" s="494"/>
      <c r="D51" s="500"/>
      <c r="E51" s="494"/>
      <c r="F51" s="494" t="s">
        <v>1345</v>
      </c>
      <c r="G51" s="494"/>
      <c r="H51" s="495"/>
      <c r="I51" s="496"/>
    </row>
    <row r="52" ht="15.75" customHeight="1">
      <c r="A52" s="499"/>
      <c r="B52" s="499"/>
      <c r="C52" s="490" t="s">
        <v>1346</v>
      </c>
      <c r="D52" s="499" t="s">
        <v>126</v>
      </c>
      <c r="E52" s="490"/>
      <c r="F52" s="490" t="s">
        <v>1347</v>
      </c>
      <c r="G52" s="490"/>
      <c r="H52" s="491">
        <v>100000.0</v>
      </c>
      <c r="I52" s="630">
        <v>44105.0</v>
      </c>
    </row>
    <row r="53" ht="15.75" customHeight="1">
      <c r="A53" s="499"/>
      <c r="B53" s="499"/>
      <c r="C53" s="490" t="s">
        <v>1348</v>
      </c>
      <c r="D53" s="499"/>
      <c r="E53" s="490"/>
      <c r="F53" s="490" t="s">
        <v>1349</v>
      </c>
      <c r="G53" s="490"/>
      <c r="H53" s="491"/>
      <c r="I53" s="492"/>
    </row>
    <row r="54" ht="15.75" customHeight="1">
      <c r="A54" s="500"/>
      <c r="B54" s="500"/>
      <c r="C54" s="494" t="s">
        <v>1350</v>
      </c>
      <c r="D54" s="496"/>
      <c r="E54" s="494"/>
      <c r="F54" s="494" t="s">
        <v>1351</v>
      </c>
      <c r="G54" s="494"/>
      <c r="H54" s="495"/>
      <c r="I54" s="504"/>
    </row>
    <row r="55" ht="15.75" customHeight="1">
      <c r="A55" s="633"/>
      <c r="B55" s="633"/>
      <c r="C55" s="485" t="s">
        <v>1352</v>
      </c>
      <c r="D55" s="488" t="s">
        <v>126</v>
      </c>
      <c r="E55" s="485"/>
      <c r="F55" s="485" t="s">
        <v>1353</v>
      </c>
      <c r="G55" s="485"/>
      <c r="H55" s="487">
        <v>100000.0</v>
      </c>
      <c r="I55" s="636">
        <v>44105.0</v>
      </c>
    </row>
    <row r="56" ht="15.75" customHeight="1">
      <c r="A56" s="500"/>
      <c r="B56" s="500"/>
      <c r="C56" s="494" t="s">
        <v>1354</v>
      </c>
      <c r="D56" s="496"/>
      <c r="E56" s="494"/>
      <c r="F56" s="494" t="s">
        <v>1355</v>
      </c>
      <c r="G56" s="494"/>
      <c r="H56" s="495"/>
      <c r="I56" s="504"/>
    </row>
    <row r="57" ht="15.75" customHeight="1">
      <c r="A57" s="499"/>
      <c r="B57" s="499"/>
      <c r="C57" s="490" t="s">
        <v>1356</v>
      </c>
      <c r="D57" s="492" t="s">
        <v>126</v>
      </c>
      <c r="E57" s="490"/>
      <c r="F57" s="490" t="s">
        <v>1357</v>
      </c>
      <c r="G57" s="490"/>
      <c r="H57" s="491">
        <v>300000.0</v>
      </c>
      <c r="I57" s="501" t="s">
        <v>1358</v>
      </c>
    </row>
    <row r="58" ht="15.75" customHeight="1">
      <c r="A58" s="499"/>
      <c r="B58" s="499"/>
      <c r="C58" s="490" t="s">
        <v>1359</v>
      </c>
      <c r="D58" s="492" t="s">
        <v>1359</v>
      </c>
      <c r="E58" s="490"/>
      <c r="F58" s="490" t="s">
        <v>1360</v>
      </c>
      <c r="G58" s="490"/>
      <c r="H58" s="491"/>
      <c r="I58" s="501"/>
    </row>
    <row r="59" ht="15.75" customHeight="1">
      <c r="A59" s="500"/>
      <c r="B59" s="500"/>
      <c r="C59" s="494"/>
      <c r="D59" s="496" t="s">
        <v>1361</v>
      </c>
      <c r="E59" s="494"/>
      <c r="F59" s="494" t="s">
        <v>1362</v>
      </c>
      <c r="G59" s="500"/>
      <c r="H59" s="503"/>
      <c r="I59" s="504"/>
    </row>
    <row r="60" ht="15.75" customHeight="1">
      <c r="A60" s="499"/>
      <c r="B60" s="499"/>
      <c r="C60" s="490" t="s">
        <v>1363</v>
      </c>
      <c r="D60" s="492" t="s">
        <v>126</v>
      </c>
      <c r="E60" s="490"/>
      <c r="F60" s="490" t="s">
        <v>1364</v>
      </c>
      <c r="G60" s="499"/>
      <c r="H60" s="502">
        <v>200000.0</v>
      </c>
      <c r="I60" s="637" t="s">
        <v>1358</v>
      </c>
    </row>
    <row r="61" ht="15.75" customHeight="1">
      <c r="A61" s="499"/>
      <c r="B61" s="499"/>
      <c r="C61" s="490" t="s">
        <v>1331</v>
      </c>
      <c r="D61" s="492" t="s">
        <v>1365</v>
      </c>
      <c r="E61" s="490"/>
      <c r="F61" s="490" t="s">
        <v>1366</v>
      </c>
      <c r="G61" s="499"/>
      <c r="H61" s="502"/>
      <c r="I61" s="501"/>
    </row>
    <row r="62" ht="15.75" customHeight="1">
      <c r="A62" s="500"/>
      <c r="B62" s="500"/>
      <c r="C62" s="494"/>
      <c r="D62" s="496"/>
      <c r="E62" s="494"/>
      <c r="F62" s="494" t="s">
        <v>1367</v>
      </c>
      <c r="G62" s="500"/>
      <c r="H62" s="503"/>
      <c r="I62" s="504"/>
    </row>
    <row r="63" ht="15.75" customHeight="1">
      <c r="A63" s="499"/>
      <c r="B63" s="499"/>
      <c r="C63" s="490"/>
      <c r="D63" s="492"/>
      <c r="E63" s="490"/>
      <c r="F63" s="490"/>
      <c r="G63" s="499"/>
      <c r="H63" s="502"/>
      <c r="I63" s="501"/>
    </row>
    <row r="64" ht="15.75" customHeight="1">
      <c r="A64" s="358" t="s">
        <v>4</v>
      </c>
      <c r="B64" s="406" t="s">
        <v>772</v>
      </c>
      <c r="C64" s="406" t="s">
        <v>773</v>
      </c>
      <c r="D64" s="358" t="s">
        <v>774</v>
      </c>
      <c r="E64" s="407" t="s">
        <v>775</v>
      </c>
      <c r="F64" s="14"/>
      <c r="G64" s="407" t="s">
        <v>776</v>
      </c>
      <c r="H64" s="14"/>
      <c r="I64" s="358" t="s">
        <v>777</v>
      </c>
    </row>
    <row r="65" ht="15.75" customHeight="1">
      <c r="A65" s="20"/>
      <c r="B65" s="20"/>
      <c r="C65" s="20"/>
      <c r="D65" s="20"/>
      <c r="E65" s="408" t="s">
        <v>778</v>
      </c>
      <c r="F65" s="408" t="s">
        <v>779</v>
      </c>
      <c r="G65" s="408" t="s">
        <v>778</v>
      </c>
      <c r="H65" s="408" t="s">
        <v>779</v>
      </c>
      <c r="I65" s="20"/>
    </row>
    <row r="66" ht="15.75" customHeight="1">
      <c r="A66" s="361" t="s">
        <v>21</v>
      </c>
      <c r="B66" s="361" t="s">
        <v>22</v>
      </c>
      <c r="C66" s="361" t="s">
        <v>23</v>
      </c>
      <c r="D66" s="361" t="s">
        <v>24</v>
      </c>
      <c r="E66" s="361" t="s">
        <v>25</v>
      </c>
      <c r="F66" s="361" t="s">
        <v>26</v>
      </c>
      <c r="G66" s="361" t="s">
        <v>27</v>
      </c>
      <c r="H66" s="361" t="s">
        <v>28</v>
      </c>
      <c r="I66" s="361" t="s">
        <v>29</v>
      </c>
    </row>
    <row r="67" ht="15.75" customHeight="1">
      <c r="A67" s="633"/>
      <c r="B67" s="633"/>
      <c r="C67" s="485" t="s">
        <v>1368</v>
      </c>
      <c r="D67" s="488" t="s">
        <v>126</v>
      </c>
      <c r="E67" s="485"/>
      <c r="F67" s="485" t="s">
        <v>1369</v>
      </c>
      <c r="G67" s="633"/>
      <c r="H67" s="638">
        <v>500000.0</v>
      </c>
      <c r="I67" s="639" t="s">
        <v>1358</v>
      </c>
    </row>
    <row r="68" ht="15.75" customHeight="1">
      <c r="A68" s="500"/>
      <c r="B68" s="500"/>
      <c r="C68" s="494" t="s">
        <v>1370</v>
      </c>
      <c r="D68" s="496" t="s">
        <v>1326</v>
      </c>
      <c r="E68" s="494"/>
      <c r="F68" s="494" t="s">
        <v>1371</v>
      </c>
      <c r="G68" s="500"/>
      <c r="H68" s="503"/>
      <c r="I68" s="504"/>
    </row>
    <row r="69" ht="15.75" customHeight="1">
      <c r="A69" s="633"/>
      <c r="B69" s="633"/>
      <c r="C69" s="485" t="s">
        <v>1372</v>
      </c>
      <c r="D69" s="488" t="s">
        <v>126</v>
      </c>
      <c r="E69" s="485"/>
      <c r="F69" s="485" t="s">
        <v>1373</v>
      </c>
      <c r="G69" s="633"/>
      <c r="H69" s="638">
        <v>300000.0</v>
      </c>
      <c r="I69" s="639" t="s">
        <v>1374</v>
      </c>
    </row>
    <row r="70" ht="15.75" customHeight="1">
      <c r="A70" s="500"/>
      <c r="B70" s="500"/>
      <c r="C70" s="494"/>
      <c r="D70" s="496"/>
      <c r="E70" s="494"/>
      <c r="F70" s="494" t="s">
        <v>1375</v>
      </c>
      <c r="G70" s="500"/>
      <c r="H70" s="503"/>
      <c r="I70" s="504"/>
    </row>
    <row r="71" ht="15.75" customHeight="1">
      <c r="A71" s="499"/>
      <c r="B71" s="499"/>
      <c r="C71" s="490" t="s">
        <v>1376</v>
      </c>
      <c r="D71" s="492" t="s">
        <v>126</v>
      </c>
      <c r="E71" s="490"/>
      <c r="F71" s="490" t="s">
        <v>1377</v>
      </c>
      <c r="G71" s="499"/>
      <c r="H71" s="502">
        <v>500000.0</v>
      </c>
      <c r="I71" s="501" t="s">
        <v>1378</v>
      </c>
    </row>
    <row r="72" ht="15.75" customHeight="1">
      <c r="A72" s="499"/>
      <c r="B72" s="499"/>
      <c r="C72" s="490"/>
      <c r="D72" s="492"/>
      <c r="E72" s="490"/>
      <c r="F72" s="490" t="s">
        <v>1379</v>
      </c>
      <c r="G72" s="499"/>
      <c r="H72" s="502"/>
      <c r="I72" s="501"/>
    </row>
    <row r="73" ht="15.75" customHeight="1">
      <c r="A73" s="499"/>
      <c r="B73" s="499"/>
      <c r="C73" s="490"/>
      <c r="D73" s="498" t="s">
        <v>126</v>
      </c>
      <c r="E73" s="490"/>
      <c r="F73" s="490" t="s">
        <v>1380</v>
      </c>
      <c r="G73" s="629"/>
      <c r="H73" s="491"/>
      <c r="I73" s="492"/>
    </row>
    <row r="74" ht="15.75" customHeight="1">
      <c r="A74" s="499"/>
      <c r="B74" s="499"/>
      <c r="C74" s="490"/>
      <c r="D74" s="18"/>
      <c r="E74" s="490"/>
      <c r="F74" s="490"/>
      <c r="G74" s="629"/>
      <c r="H74" s="491"/>
      <c r="I74" s="492"/>
    </row>
    <row r="75" ht="15.75" customHeight="1">
      <c r="A75" s="499"/>
      <c r="B75" s="499"/>
      <c r="C75" s="490"/>
      <c r="D75" s="18"/>
      <c r="E75" s="490"/>
      <c r="F75" s="490" t="s">
        <v>1381</v>
      </c>
      <c r="G75" s="629"/>
      <c r="H75" s="491">
        <v>50000.0</v>
      </c>
      <c r="I75" s="492" t="s">
        <v>1382</v>
      </c>
    </row>
    <row r="76" ht="15.75" customHeight="1">
      <c r="A76" s="499"/>
      <c r="B76" s="499"/>
      <c r="C76" s="490" t="s">
        <v>1383</v>
      </c>
      <c r="D76" s="18"/>
      <c r="E76" s="490"/>
      <c r="F76" s="490" t="s">
        <v>1384</v>
      </c>
      <c r="G76" s="490"/>
      <c r="H76" s="490"/>
      <c r="I76" s="499"/>
    </row>
    <row r="77" ht="15.75" customHeight="1">
      <c r="A77" s="499"/>
      <c r="B77" s="499"/>
      <c r="C77" s="490"/>
      <c r="D77" s="18"/>
      <c r="E77" s="490"/>
      <c r="F77" s="490"/>
      <c r="G77" s="490"/>
      <c r="H77" s="490"/>
      <c r="I77" s="490"/>
    </row>
    <row r="78" ht="15.75" customHeight="1">
      <c r="A78" s="499"/>
      <c r="B78" s="499"/>
      <c r="C78" s="490"/>
      <c r="D78" s="18"/>
      <c r="E78" s="490"/>
      <c r="F78" s="490"/>
      <c r="G78" s="490"/>
      <c r="H78" s="490"/>
      <c r="I78" s="499"/>
    </row>
    <row r="79" ht="15.75" customHeight="1">
      <c r="A79" s="505" t="s">
        <v>411</v>
      </c>
      <c r="B79" s="16"/>
      <c r="C79" s="16"/>
      <c r="D79" s="16"/>
      <c r="E79" s="16"/>
      <c r="F79" s="14"/>
      <c r="G79" s="640"/>
      <c r="H79" s="506">
        <f>SUM(H9:H78)</f>
        <v>24930000</v>
      </c>
      <c r="I79" s="337"/>
    </row>
    <row r="80" ht="15.75" customHeight="1">
      <c r="A80" s="414" t="s">
        <v>412</v>
      </c>
      <c r="G80" s="414" t="s">
        <v>695</v>
      </c>
    </row>
    <row r="81" ht="15.75" customHeight="1"/>
    <row r="82" ht="15.75" customHeight="1"/>
    <row r="83" ht="15.75" customHeight="1">
      <c r="A83" s="415" t="s">
        <v>415</v>
      </c>
      <c r="B83" s="415"/>
      <c r="C83" s="415"/>
      <c r="D83" s="415" t="s">
        <v>416</v>
      </c>
      <c r="E83" s="415"/>
      <c r="F83" s="415"/>
      <c r="G83" s="415" t="s">
        <v>417</v>
      </c>
    </row>
    <row r="84" ht="15.75" customHeight="1">
      <c r="A84" s="414" t="s">
        <v>1385</v>
      </c>
      <c r="D84" s="414" t="s">
        <v>419</v>
      </c>
      <c r="G84" s="414" t="s">
        <v>420</v>
      </c>
    </row>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7">
    <mergeCell ref="A2:I2"/>
    <mergeCell ref="A3:I3"/>
    <mergeCell ref="A4:I4"/>
    <mergeCell ref="A6:A7"/>
    <mergeCell ref="B6:B7"/>
    <mergeCell ref="C6:C7"/>
    <mergeCell ref="D6:D7"/>
    <mergeCell ref="I6:I7"/>
    <mergeCell ref="E32:F32"/>
    <mergeCell ref="G32:H32"/>
    <mergeCell ref="I32:I33"/>
    <mergeCell ref="E6:F6"/>
    <mergeCell ref="G6:H6"/>
    <mergeCell ref="D9:D16"/>
    <mergeCell ref="A32:A33"/>
    <mergeCell ref="B32:B33"/>
    <mergeCell ref="C32:C33"/>
    <mergeCell ref="D32:D33"/>
    <mergeCell ref="D73:D78"/>
    <mergeCell ref="A79:F79"/>
    <mergeCell ref="A64:A65"/>
    <mergeCell ref="B64:B65"/>
    <mergeCell ref="C64:C65"/>
    <mergeCell ref="D64:D65"/>
    <mergeCell ref="E64:F64"/>
    <mergeCell ref="G64:H64"/>
    <mergeCell ref="I64:I65"/>
  </mergeCells>
  <printOptions/>
  <pageMargins bottom="0.75" footer="0.0" header="0.0" left="0.2" right="0.2" top="0.75"/>
  <pageSetup paperSize="5"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0"/>
    <col customWidth="1" min="2" max="2" width="15.86"/>
    <col customWidth="1" min="3" max="3" width="16.71"/>
    <col customWidth="1" min="4" max="4" width="11.86"/>
    <col customWidth="1" min="5" max="5" width="12.57"/>
    <col customWidth="1" min="6" max="6" width="13.14"/>
    <col customWidth="1" min="7" max="7" width="8.71"/>
    <col customWidth="1" min="8" max="8" width="15.43"/>
    <col customWidth="1" min="9" max="9" width="15.29"/>
    <col customWidth="1" min="10" max="10" width="12.43"/>
    <col customWidth="1" min="11" max="11" width="13.43"/>
    <col customWidth="1" min="12" max="12" width="9.86"/>
    <col customWidth="1" min="13" max="13" width="9.0"/>
    <col customWidth="1" min="14" max="14" width="9.71"/>
    <col customWidth="1" min="15" max="15" width="12.57"/>
    <col customWidth="1" min="16" max="16" width="15.29"/>
    <col customWidth="1" min="17" max="26" width="8.71"/>
  </cols>
  <sheetData>
    <row r="1">
      <c r="A1" s="1" t="s">
        <v>424</v>
      </c>
    </row>
    <row r="2">
      <c r="A2" s="1" t="s">
        <v>1</v>
      </c>
    </row>
    <row r="3">
      <c r="A3" s="1"/>
    </row>
    <row r="4">
      <c r="A4" s="2" t="s">
        <v>2</v>
      </c>
      <c r="C4" s="1"/>
      <c r="D4" s="1"/>
      <c r="E4" s="1"/>
      <c r="F4" s="1"/>
      <c r="G4" s="1"/>
      <c r="H4" s="1"/>
      <c r="I4" s="1"/>
      <c r="J4" s="1"/>
      <c r="K4" s="1"/>
      <c r="L4" s="3"/>
      <c r="M4" s="4" t="s">
        <v>3</v>
      </c>
    </row>
    <row r="5">
      <c r="A5" s="5"/>
      <c r="B5" s="6"/>
      <c r="C5" s="7"/>
      <c r="D5" s="8"/>
      <c r="E5" s="8"/>
      <c r="F5" s="8"/>
      <c r="G5" s="8"/>
      <c r="H5" s="8"/>
      <c r="I5" s="8"/>
      <c r="J5" s="8"/>
      <c r="K5" s="7"/>
      <c r="L5" s="9"/>
      <c r="M5" s="9"/>
      <c r="N5" s="9"/>
    </row>
    <row r="6">
      <c r="A6" s="10" t="s">
        <v>4</v>
      </c>
      <c r="B6" s="11" t="s">
        <v>5</v>
      </c>
      <c r="C6" s="12" t="s">
        <v>6</v>
      </c>
      <c r="D6" s="13" t="s">
        <v>7</v>
      </c>
      <c r="E6" s="14"/>
      <c r="F6" s="10" t="s">
        <v>8</v>
      </c>
      <c r="G6" s="10" t="s">
        <v>9</v>
      </c>
      <c r="H6" s="15" t="s">
        <v>10</v>
      </c>
      <c r="I6" s="16"/>
      <c r="J6" s="16"/>
      <c r="K6" s="14"/>
      <c r="L6" s="17" t="s">
        <v>466</v>
      </c>
      <c r="M6" s="16"/>
      <c r="N6" s="14"/>
    </row>
    <row r="7">
      <c r="A7" s="18"/>
      <c r="B7" s="18"/>
      <c r="C7" s="18"/>
      <c r="D7" s="10" t="s">
        <v>12</v>
      </c>
      <c r="E7" s="10" t="s">
        <v>13</v>
      </c>
      <c r="F7" s="18"/>
      <c r="G7" s="18"/>
      <c r="H7" s="10" t="s">
        <v>14</v>
      </c>
      <c r="I7" s="10" t="s">
        <v>15</v>
      </c>
      <c r="J7" s="10" t="s">
        <v>16</v>
      </c>
      <c r="K7" s="10" t="s">
        <v>17</v>
      </c>
      <c r="L7" s="10" t="s">
        <v>18</v>
      </c>
      <c r="M7" s="10" t="s">
        <v>19</v>
      </c>
      <c r="N7" s="19" t="s">
        <v>20</v>
      </c>
    </row>
    <row r="8" ht="25.5" customHeight="1">
      <c r="A8" s="20"/>
      <c r="B8" s="20"/>
      <c r="C8" s="20"/>
      <c r="D8" s="20"/>
      <c r="E8" s="20"/>
      <c r="F8" s="20"/>
      <c r="G8" s="20"/>
      <c r="H8" s="20"/>
      <c r="I8" s="20"/>
      <c r="J8" s="20"/>
      <c r="K8" s="20"/>
      <c r="L8" s="20"/>
      <c r="M8" s="20"/>
      <c r="N8" s="20"/>
    </row>
    <row r="9">
      <c r="A9" s="21" t="s">
        <v>21</v>
      </c>
      <c r="B9" s="21" t="s">
        <v>22</v>
      </c>
      <c r="C9" s="21" t="s">
        <v>23</v>
      </c>
      <c r="D9" s="21" t="s">
        <v>24</v>
      </c>
      <c r="E9" s="21" t="s">
        <v>25</v>
      </c>
      <c r="F9" s="21" t="s">
        <v>26</v>
      </c>
      <c r="G9" s="21" t="s">
        <v>27</v>
      </c>
      <c r="H9" s="21" t="s">
        <v>28</v>
      </c>
      <c r="I9" s="21" t="s">
        <v>29</v>
      </c>
      <c r="J9" s="21" t="s">
        <v>30</v>
      </c>
      <c r="K9" s="21" t="s">
        <v>31</v>
      </c>
      <c r="L9" s="21" t="s">
        <v>32</v>
      </c>
      <c r="M9" s="21" t="s">
        <v>33</v>
      </c>
      <c r="N9" s="21" t="s">
        <v>34</v>
      </c>
    </row>
    <row r="10">
      <c r="A10" s="22" t="s">
        <v>35</v>
      </c>
      <c r="B10" s="16"/>
      <c r="C10" s="16"/>
      <c r="D10" s="16"/>
      <c r="E10" s="16"/>
      <c r="F10" s="16"/>
      <c r="G10" s="16"/>
      <c r="H10" s="16"/>
      <c r="I10" s="16"/>
      <c r="J10" s="16"/>
      <c r="K10" s="16"/>
      <c r="L10" s="16"/>
      <c r="M10" s="16"/>
      <c r="N10" s="14"/>
    </row>
    <row r="11">
      <c r="A11" s="23" t="s">
        <v>36</v>
      </c>
      <c r="B11" s="24" t="s">
        <v>37</v>
      </c>
      <c r="C11" s="23" t="s">
        <v>38</v>
      </c>
      <c r="D11" s="25" t="s">
        <v>39</v>
      </c>
      <c r="E11" s="26" t="s">
        <v>40</v>
      </c>
      <c r="F11" s="27"/>
      <c r="G11" s="23" t="s">
        <v>41</v>
      </c>
      <c r="H11" s="28">
        <v>1.415041587E8</v>
      </c>
      <c r="I11" s="29">
        <v>1.8565795806E8</v>
      </c>
      <c r="J11" s="30">
        <v>2.32E7</v>
      </c>
      <c r="K11" s="31">
        <f t="shared" ref="K11:K16" si="1">SUM(H11:J11)</f>
        <v>350362116.8</v>
      </c>
      <c r="L11" s="32"/>
      <c r="M11" s="33"/>
      <c r="N11" s="34"/>
    </row>
    <row r="12">
      <c r="A12" s="23" t="s">
        <v>42</v>
      </c>
      <c r="B12" s="24"/>
      <c r="C12" s="23" t="s">
        <v>43</v>
      </c>
      <c r="D12" s="25" t="s">
        <v>39</v>
      </c>
      <c r="E12" s="26" t="s">
        <v>40</v>
      </c>
      <c r="F12" s="27"/>
      <c r="G12" s="23" t="s">
        <v>41</v>
      </c>
      <c r="H12" s="35">
        <v>1052626.6</v>
      </c>
      <c r="I12" s="36">
        <v>1266600.0</v>
      </c>
      <c r="J12" s="37"/>
      <c r="K12" s="31">
        <f t="shared" si="1"/>
        <v>2319226.6</v>
      </c>
      <c r="L12" s="32"/>
      <c r="M12" s="33"/>
      <c r="N12" s="34"/>
    </row>
    <row r="13">
      <c r="A13" s="23" t="s">
        <v>44</v>
      </c>
      <c r="B13" s="24"/>
      <c r="C13" s="23" t="s">
        <v>45</v>
      </c>
      <c r="D13" s="25" t="s">
        <v>39</v>
      </c>
      <c r="E13" s="26" t="s">
        <v>40</v>
      </c>
      <c r="F13" s="27"/>
      <c r="G13" s="23" t="s">
        <v>41</v>
      </c>
      <c r="H13" s="35">
        <v>887430.2</v>
      </c>
      <c r="I13" s="36">
        <v>623800.0</v>
      </c>
      <c r="J13" s="37"/>
      <c r="K13" s="31">
        <f t="shared" si="1"/>
        <v>1511230.2</v>
      </c>
      <c r="L13" s="32"/>
      <c r="M13" s="33"/>
      <c r="N13" s="34"/>
    </row>
    <row r="14">
      <c r="A14" s="23" t="s">
        <v>46</v>
      </c>
      <c r="B14" s="24"/>
      <c r="C14" s="23" t="s">
        <v>47</v>
      </c>
      <c r="D14" s="25" t="s">
        <v>39</v>
      </c>
      <c r="E14" s="26" t="s">
        <v>40</v>
      </c>
      <c r="F14" s="27"/>
      <c r="G14" s="23" t="s">
        <v>41</v>
      </c>
      <c r="H14" s="37">
        <v>0.0</v>
      </c>
      <c r="I14" s="36"/>
      <c r="J14" s="37"/>
      <c r="K14" s="31">
        <f t="shared" si="1"/>
        <v>0</v>
      </c>
      <c r="L14" s="32"/>
      <c r="M14" s="33"/>
      <c r="N14" s="34"/>
    </row>
    <row r="15">
      <c r="A15" s="23" t="s">
        <v>48</v>
      </c>
      <c r="B15" s="24"/>
      <c r="C15" s="23" t="s">
        <v>49</v>
      </c>
      <c r="D15" s="25" t="s">
        <v>39</v>
      </c>
      <c r="E15" s="26" t="s">
        <v>40</v>
      </c>
      <c r="F15" s="27"/>
      <c r="G15" s="23" t="s">
        <v>41</v>
      </c>
      <c r="H15" s="37">
        <v>0.0</v>
      </c>
      <c r="I15" s="36"/>
      <c r="J15" s="37"/>
      <c r="K15" s="31">
        <f t="shared" si="1"/>
        <v>0</v>
      </c>
      <c r="L15" s="32"/>
      <c r="M15" s="33"/>
      <c r="N15" s="34"/>
    </row>
    <row r="16">
      <c r="A16" s="23" t="s">
        <v>50</v>
      </c>
      <c r="B16" s="24"/>
      <c r="C16" s="23" t="s">
        <v>51</v>
      </c>
      <c r="D16" s="25" t="s">
        <v>39</v>
      </c>
      <c r="E16" s="26" t="s">
        <v>40</v>
      </c>
      <c r="F16" s="27"/>
      <c r="G16" s="23" t="s">
        <v>41</v>
      </c>
      <c r="H16" s="37">
        <v>0.0</v>
      </c>
      <c r="I16" s="36"/>
      <c r="J16" s="37"/>
      <c r="K16" s="31">
        <f t="shared" si="1"/>
        <v>0</v>
      </c>
      <c r="L16" s="32"/>
      <c r="M16" s="33"/>
      <c r="N16" s="34"/>
    </row>
    <row r="17">
      <c r="A17" s="23"/>
      <c r="B17" s="24"/>
      <c r="C17" s="23" t="s">
        <v>52</v>
      </c>
      <c r="D17" s="25" t="s">
        <v>39</v>
      </c>
      <c r="E17" s="26" t="s">
        <v>40</v>
      </c>
      <c r="F17" s="27"/>
      <c r="G17" s="23" t="s">
        <v>41</v>
      </c>
      <c r="H17" s="37">
        <v>0.0</v>
      </c>
      <c r="I17" s="36">
        <v>2.822925284E8</v>
      </c>
      <c r="J17" s="37"/>
      <c r="K17" s="37">
        <v>2.822925284E8</v>
      </c>
      <c r="L17" s="32"/>
      <c r="M17" s="33"/>
      <c r="N17" s="34"/>
    </row>
    <row r="18">
      <c r="A18" s="23" t="s">
        <v>53</v>
      </c>
      <c r="B18" s="24" t="s">
        <v>54</v>
      </c>
      <c r="C18" s="23" t="s">
        <v>55</v>
      </c>
      <c r="D18" s="25" t="s">
        <v>39</v>
      </c>
      <c r="E18" s="26" t="s">
        <v>40</v>
      </c>
      <c r="F18" s="27"/>
      <c r="G18" s="23" t="s">
        <v>41</v>
      </c>
      <c r="H18" s="35">
        <v>3.81915904E7</v>
      </c>
      <c r="I18" s="36">
        <v>7409000.0</v>
      </c>
      <c r="J18" s="36"/>
      <c r="K18" s="31">
        <f t="shared" ref="K18:K36" si="2">SUM(H18:J18)</f>
        <v>45600590.4</v>
      </c>
      <c r="L18" s="32"/>
      <c r="M18" s="33"/>
      <c r="N18" s="34"/>
    </row>
    <row r="19">
      <c r="A19" s="23" t="s">
        <v>56</v>
      </c>
      <c r="B19" s="24" t="s">
        <v>57</v>
      </c>
      <c r="C19" s="23" t="s">
        <v>58</v>
      </c>
      <c r="D19" s="25" t="s">
        <v>39</v>
      </c>
      <c r="E19" s="26" t="s">
        <v>40</v>
      </c>
      <c r="F19" s="27"/>
      <c r="G19" s="23" t="s">
        <v>41</v>
      </c>
      <c r="H19" s="35">
        <v>7173246.2</v>
      </c>
      <c r="I19" s="36">
        <v>863300.0</v>
      </c>
      <c r="J19" s="37"/>
      <c r="K19" s="31">
        <f t="shared" si="2"/>
        <v>8036546.2</v>
      </c>
      <c r="L19" s="32"/>
      <c r="M19" s="33"/>
      <c r="N19" s="34"/>
    </row>
    <row r="20">
      <c r="A20" s="23" t="s">
        <v>59</v>
      </c>
      <c r="B20" s="24" t="s">
        <v>60</v>
      </c>
      <c r="C20" s="23" t="s">
        <v>61</v>
      </c>
      <c r="D20" s="25" t="s">
        <v>39</v>
      </c>
      <c r="E20" s="26" t="s">
        <v>40</v>
      </c>
      <c r="F20" s="27"/>
      <c r="G20" s="23" t="s">
        <v>41</v>
      </c>
      <c r="H20" s="35">
        <v>5107272.4</v>
      </c>
      <c r="I20" s="36">
        <v>1310000.0</v>
      </c>
      <c r="J20" s="37"/>
      <c r="K20" s="31">
        <f t="shared" si="2"/>
        <v>6417272.4</v>
      </c>
      <c r="L20" s="32"/>
      <c r="M20" s="33"/>
      <c r="N20" s="34"/>
    </row>
    <row r="21" ht="15.75" customHeight="1">
      <c r="A21" s="23" t="s">
        <v>62</v>
      </c>
      <c r="B21" s="24" t="s">
        <v>63</v>
      </c>
      <c r="C21" s="23" t="s">
        <v>64</v>
      </c>
      <c r="D21" s="25" t="s">
        <v>39</v>
      </c>
      <c r="E21" s="26" t="s">
        <v>40</v>
      </c>
      <c r="F21" s="27"/>
      <c r="G21" s="23" t="s">
        <v>41</v>
      </c>
      <c r="H21" s="35">
        <v>1.26115112E7</v>
      </c>
      <c r="I21" s="36">
        <v>2048980.0</v>
      </c>
      <c r="J21" s="37"/>
      <c r="K21" s="31">
        <f t="shared" si="2"/>
        <v>14660491.2</v>
      </c>
      <c r="L21" s="32"/>
      <c r="M21" s="33"/>
      <c r="N21" s="34"/>
    </row>
    <row r="22" ht="15.75" customHeight="1">
      <c r="A22" s="23" t="s">
        <v>65</v>
      </c>
      <c r="B22" s="24" t="s">
        <v>66</v>
      </c>
      <c r="C22" s="23" t="s">
        <v>66</v>
      </c>
      <c r="D22" s="25" t="s">
        <v>39</v>
      </c>
      <c r="E22" s="26" t="s">
        <v>40</v>
      </c>
      <c r="F22" s="27"/>
      <c r="G22" s="23" t="s">
        <v>41</v>
      </c>
      <c r="H22" s="35">
        <v>7827290.8</v>
      </c>
      <c r="I22" s="36">
        <v>2504300.0</v>
      </c>
      <c r="J22" s="37"/>
      <c r="K22" s="31">
        <f t="shared" si="2"/>
        <v>10331590.8</v>
      </c>
      <c r="L22" s="32"/>
      <c r="M22" s="33"/>
      <c r="N22" s="34"/>
    </row>
    <row r="23" ht="15.75" customHeight="1">
      <c r="A23" s="23" t="s">
        <v>67</v>
      </c>
      <c r="B23" s="34" t="s">
        <v>68</v>
      </c>
      <c r="C23" s="23" t="s">
        <v>69</v>
      </c>
      <c r="D23" s="25" t="s">
        <v>39</v>
      </c>
      <c r="E23" s="26" t="s">
        <v>40</v>
      </c>
      <c r="F23" s="27"/>
      <c r="G23" s="23" t="s">
        <v>41</v>
      </c>
      <c r="H23" s="31">
        <v>2071377.8</v>
      </c>
      <c r="I23" s="37">
        <v>1700000.0</v>
      </c>
      <c r="J23" s="37"/>
      <c r="K23" s="31">
        <f t="shared" si="2"/>
        <v>3771377.8</v>
      </c>
      <c r="L23" s="32"/>
      <c r="M23" s="33"/>
      <c r="N23" s="34"/>
    </row>
    <row r="24" ht="15.75" customHeight="1">
      <c r="A24" s="23" t="s">
        <v>70</v>
      </c>
      <c r="B24" s="24" t="s">
        <v>71</v>
      </c>
      <c r="C24" s="23" t="s">
        <v>72</v>
      </c>
      <c r="D24" s="25" t="s">
        <v>39</v>
      </c>
      <c r="E24" s="26" t="s">
        <v>40</v>
      </c>
      <c r="F24" s="27"/>
      <c r="G24" s="23" t="s">
        <v>41</v>
      </c>
      <c r="H24" s="35">
        <v>5545356.4</v>
      </c>
      <c r="I24" s="36">
        <v>512300.0</v>
      </c>
      <c r="J24" s="37"/>
      <c r="K24" s="31">
        <f t="shared" si="2"/>
        <v>6057656.4</v>
      </c>
      <c r="L24" s="32"/>
      <c r="M24" s="33"/>
      <c r="N24" s="34"/>
    </row>
    <row r="25" ht="15.75" customHeight="1">
      <c r="A25" s="23" t="s">
        <v>73</v>
      </c>
      <c r="B25" s="24" t="s">
        <v>74</v>
      </c>
      <c r="C25" s="23" t="s">
        <v>75</v>
      </c>
      <c r="D25" s="25" t="s">
        <v>39</v>
      </c>
      <c r="E25" s="26" t="s">
        <v>40</v>
      </c>
      <c r="F25" s="27"/>
      <c r="G25" s="23" t="s">
        <v>41</v>
      </c>
      <c r="H25" s="31">
        <v>7702276.6</v>
      </c>
      <c r="I25" s="37">
        <v>599800.0</v>
      </c>
      <c r="J25" s="37"/>
      <c r="K25" s="31">
        <f t="shared" si="2"/>
        <v>8302076.6</v>
      </c>
      <c r="L25" s="32"/>
      <c r="M25" s="33"/>
      <c r="N25" s="34"/>
    </row>
    <row r="26" ht="15.75" customHeight="1">
      <c r="A26" s="23" t="s">
        <v>76</v>
      </c>
      <c r="B26" s="24" t="s">
        <v>77</v>
      </c>
      <c r="C26" s="23" t="s">
        <v>78</v>
      </c>
      <c r="D26" s="25" t="s">
        <v>39</v>
      </c>
      <c r="E26" s="26" t="s">
        <v>40</v>
      </c>
      <c r="F26" s="27"/>
      <c r="G26" s="23" t="s">
        <v>41</v>
      </c>
      <c r="H26" s="31">
        <v>1.44717386E7</v>
      </c>
      <c r="I26" s="37">
        <v>8.1555E7</v>
      </c>
      <c r="J26" s="37"/>
      <c r="K26" s="31">
        <f t="shared" si="2"/>
        <v>96026738.6</v>
      </c>
      <c r="L26" s="32"/>
      <c r="M26" s="33"/>
      <c r="N26" s="34"/>
    </row>
    <row r="27" ht="15.75" customHeight="1">
      <c r="A27" s="23" t="s">
        <v>79</v>
      </c>
      <c r="B27" s="24" t="s">
        <v>80</v>
      </c>
      <c r="C27" s="23" t="s">
        <v>81</v>
      </c>
      <c r="D27" s="25" t="s">
        <v>39</v>
      </c>
      <c r="E27" s="26" t="s">
        <v>40</v>
      </c>
      <c r="F27" s="27"/>
      <c r="G27" s="23" t="s">
        <v>41</v>
      </c>
      <c r="H27" s="31">
        <v>5412472.8</v>
      </c>
      <c r="I27" s="37">
        <v>625680.0</v>
      </c>
      <c r="J27" s="37"/>
      <c r="K27" s="31">
        <f t="shared" si="2"/>
        <v>6038152.8</v>
      </c>
      <c r="L27" s="32"/>
      <c r="M27" s="33"/>
      <c r="N27" s="34"/>
    </row>
    <row r="28" ht="15.75" customHeight="1">
      <c r="A28" s="23" t="s">
        <v>82</v>
      </c>
      <c r="B28" s="38" t="s">
        <v>83</v>
      </c>
      <c r="C28" s="39" t="s">
        <v>84</v>
      </c>
      <c r="D28" s="40" t="s">
        <v>39</v>
      </c>
      <c r="E28" s="41" t="s">
        <v>40</v>
      </c>
      <c r="F28" s="42"/>
      <c r="G28" s="39" t="s">
        <v>41</v>
      </c>
      <c r="H28" s="43">
        <v>3464418.2</v>
      </c>
      <c r="I28" s="44">
        <v>808800.0</v>
      </c>
      <c r="J28" s="44"/>
      <c r="K28" s="43">
        <f t="shared" si="2"/>
        <v>4273218.2</v>
      </c>
      <c r="L28" s="27"/>
      <c r="M28" s="27"/>
      <c r="N28" s="27"/>
    </row>
    <row r="29" ht="15.75" customHeight="1">
      <c r="A29" s="23" t="s">
        <v>85</v>
      </c>
      <c r="B29" s="24" t="s">
        <v>86</v>
      </c>
      <c r="C29" s="23" t="s">
        <v>87</v>
      </c>
      <c r="D29" s="25" t="s">
        <v>39</v>
      </c>
      <c r="E29" s="26" t="s">
        <v>40</v>
      </c>
      <c r="F29" s="27"/>
      <c r="G29" s="23" t="s">
        <v>41</v>
      </c>
      <c r="H29" s="31">
        <v>3071459.24</v>
      </c>
      <c r="I29" s="37">
        <v>380000.0</v>
      </c>
      <c r="J29" s="37"/>
      <c r="K29" s="31">
        <f t="shared" si="2"/>
        <v>3451459.24</v>
      </c>
      <c r="L29" s="23"/>
      <c r="M29" s="23"/>
      <c r="N29" s="23"/>
    </row>
    <row r="30" ht="15.75" customHeight="1">
      <c r="A30" s="23" t="s">
        <v>88</v>
      </c>
      <c r="B30" s="24" t="s">
        <v>89</v>
      </c>
      <c r="C30" s="23" t="s">
        <v>90</v>
      </c>
      <c r="D30" s="25" t="s">
        <v>39</v>
      </c>
      <c r="E30" s="26" t="s">
        <v>40</v>
      </c>
      <c r="F30" s="27"/>
      <c r="G30" s="23" t="s">
        <v>41</v>
      </c>
      <c r="H30" s="31">
        <v>7291742.2</v>
      </c>
      <c r="I30" s="37">
        <v>409600.0</v>
      </c>
      <c r="J30" s="37"/>
      <c r="K30" s="45">
        <f t="shared" si="2"/>
        <v>7701342.2</v>
      </c>
      <c r="L30" s="32"/>
      <c r="M30" s="33"/>
      <c r="N30" s="34"/>
    </row>
    <row r="31" ht="15.75" customHeight="1">
      <c r="A31" s="23" t="s">
        <v>91</v>
      </c>
      <c r="B31" s="24" t="s">
        <v>92</v>
      </c>
      <c r="C31" s="23" t="s">
        <v>93</v>
      </c>
      <c r="D31" s="25" t="s">
        <v>39</v>
      </c>
      <c r="E31" s="26" t="s">
        <v>40</v>
      </c>
      <c r="F31" s="27"/>
      <c r="G31" s="23" t="s">
        <v>41</v>
      </c>
      <c r="H31" s="31">
        <v>4244044.6</v>
      </c>
      <c r="I31" s="37">
        <v>3960000.0</v>
      </c>
      <c r="J31" s="37"/>
      <c r="K31" s="45">
        <f t="shared" si="2"/>
        <v>8204044.6</v>
      </c>
      <c r="L31" s="32"/>
      <c r="M31" s="33"/>
      <c r="N31" s="34"/>
    </row>
    <row r="32" ht="15.75" customHeight="1">
      <c r="A32" s="23" t="s">
        <v>96</v>
      </c>
      <c r="B32" s="24" t="s">
        <v>97</v>
      </c>
      <c r="C32" s="23" t="s">
        <v>98</v>
      </c>
      <c r="D32" s="25" t="s">
        <v>39</v>
      </c>
      <c r="E32" s="26" t="s">
        <v>40</v>
      </c>
      <c r="F32" s="27"/>
      <c r="G32" s="23" t="s">
        <v>41</v>
      </c>
      <c r="H32" s="31">
        <v>2327257.4</v>
      </c>
      <c r="I32" s="37">
        <v>270000.0</v>
      </c>
      <c r="J32" s="37"/>
      <c r="K32" s="45">
        <f t="shared" si="2"/>
        <v>2597257.4</v>
      </c>
      <c r="L32" s="32"/>
      <c r="M32" s="33"/>
      <c r="N32" s="34"/>
    </row>
    <row r="33" ht="15.75" customHeight="1">
      <c r="A33" s="23" t="s">
        <v>99</v>
      </c>
      <c r="B33" s="51" t="s">
        <v>100</v>
      </c>
      <c r="C33" s="52" t="s">
        <v>101</v>
      </c>
      <c r="D33" s="25" t="s">
        <v>39</v>
      </c>
      <c r="E33" s="26" t="s">
        <v>40</v>
      </c>
      <c r="F33" s="27"/>
      <c r="G33" s="23" t="s">
        <v>41</v>
      </c>
      <c r="H33" s="31">
        <v>3.83984526E7</v>
      </c>
      <c r="I33" s="37">
        <v>1.32348E7</v>
      </c>
      <c r="J33" s="37"/>
      <c r="K33" s="45">
        <f t="shared" si="2"/>
        <v>51633252.6</v>
      </c>
      <c r="L33" s="32"/>
      <c r="M33" s="33"/>
      <c r="N33" s="34"/>
    </row>
    <row r="34" ht="15.75" customHeight="1">
      <c r="A34" s="23" t="s">
        <v>102</v>
      </c>
      <c r="B34" s="51" t="s">
        <v>100</v>
      </c>
      <c r="C34" s="52" t="s">
        <v>103</v>
      </c>
      <c r="D34" s="25" t="s">
        <v>39</v>
      </c>
      <c r="E34" s="26" t="s">
        <v>40</v>
      </c>
      <c r="F34" s="27"/>
      <c r="G34" s="23" t="s">
        <v>41</v>
      </c>
      <c r="H34" s="31">
        <v>0.0</v>
      </c>
      <c r="I34" s="37">
        <v>1.11558E7</v>
      </c>
      <c r="J34" s="37"/>
      <c r="K34" s="45">
        <f t="shared" si="2"/>
        <v>11155800</v>
      </c>
      <c r="L34" s="32"/>
      <c r="M34" s="33"/>
      <c r="N34" s="34"/>
    </row>
    <row r="35" ht="15.75" customHeight="1">
      <c r="A35" s="23" t="s">
        <v>104</v>
      </c>
      <c r="B35" s="51" t="s">
        <v>105</v>
      </c>
      <c r="C35" s="52" t="s">
        <v>106</v>
      </c>
      <c r="D35" s="25" t="s">
        <v>39</v>
      </c>
      <c r="E35" s="26" t="s">
        <v>40</v>
      </c>
      <c r="F35" s="27"/>
      <c r="G35" s="23" t="s">
        <v>41</v>
      </c>
      <c r="H35" s="31">
        <v>7795770.6</v>
      </c>
      <c r="I35" s="37">
        <v>1422400.0</v>
      </c>
      <c r="J35" s="37"/>
      <c r="K35" s="45">
        <f t="shared" si="2"/>
        <v>9218170.6</v>
      </c>
      <c r="L35" s="32"/>
      <c r="M35" s="33"/>
      <c r="N35" s="34"/>
    </row>
    <row r="36" ht="15.75" customHeight="1">
      <c r="A36" s="23" t="s">
        <v>107</v>
      </c>
      <c r="B36" s="24" t="s">
        <v>108</v>
      </c>
      <c r="C36" s="23" t="s">
        <v>109</v>
      </c>
      <c r="D36" s="25" t="s">
        <v>39</v>
      </c>
      <c r="E36" s="26" t="s">
        <v>40</v>
      </c>
      <c r="F36" s="27"/>
      <c r="G36" s="23" t="s">
        <v>41</v>
      </c>
      <c r="H36" s="31">
        <v>8625448.6</v>
      </c>
      <c r="I36" s="37">
        <v>1249600.0</v>
      </c>
      <c r="J36" s="37"/>
      <c r="K36" s="45">
        <f t="shared" si="2"/>
        <v>9875048.6</v>
      </c>
      <c r="L36" s="32"/>
      <c r="M36" s="33"/>
      <c r="N36" s="34"/>
    </row>
    <row r="37" ht="15.75" customHeight="1">
      <c r="A37" s="46" t="s">
        <v>94</v>
      </c>
    </row>
    <row r="38" ht="26.25" customHeight="1">
      <c r="A38" s="10" t="s">
        <v>4</v>
      </c>
      <c r="B38" s="11" t="s">
        <v>5</v>
      </c>
      <c r="C38" s="49"/>
      <c r="D38" s="13" t="s">
        <v>7</v>
      </c>
      <c r="E38" s="14"/>
      <c r="F38" s="50"/>
      <c r="G38" s="50"/>
      <c r="H38" s="15" t="s">
        <v>10</v>
      </c>
      <c r="I38" s="16"/>
      <c r="J38" s="16"/>
      <c r="K38" s="14"/>
      <c r="L38" s="13" t="s">
        <v>467</v>
      </c>
      <c r="M38" s="16"/>
      <c r="N38" s="14"/>
    </row>
    <row r="39" ht="15.75" customHeight="1">
      <c r="A39" s="18"/>
      <c r="B39" s="18"/>
      <c r="C39" s="12" t="s">
        <v>6</v>
      </c>
      <c r="D39" s="10" t="s">
        <v>12</v>
      </c>
      <c r="E39" s="10" t="s">
        <v>13</v>
      </c>
      <c r="F39" s="10" t="s">
        <v>8</v>
      </c>
      <c r="G39" s="10" t="s">
        <v>9</v>
      </c>
      <c r="H39" s="10" t="s">
        <v>14</v>
      </c>
      <c r="I39" s="10" t="s">
        <v>15</v>
      </c>
      <c r="J39" s="10" t="s">
        <v>16</v>
      </c>
      <c r="K39" s="10" t="s">
        <v>17</v>
      </c>
      <c r="L39" s="10" t="s">
        <v>18</v>
      </c>
      <c r="M39" s="10" t="s">
        <v>19</v>
      </c>
      <c r="N39" s="10" t="s">
        <v>20</v>
      </c>
    </row>
    <row r="40" ht="30.0" customHeight="1">
      <c r="A40" s="20"/>
      <c r="B40" s="20"/>
      <c r="C40" s="20"/>
      <c r="D40" s="20"/>
      <c r="E40" s="20"/>
      <c r="F40" s="20"/>
      <c r="G40" s="20"/>
      <c r="H40" s="20"/>
      <c r="I40" s="20"/>
      <c r="J40" s="20"/>
      <c r="K40" s="20"/>
      <c r="L40" s="20"/>
      <c r="M40" s="20"/>
      <c r="N40" s="20"/>
    </row>
    <row r="41" ht="15.75" customHeight="1">
      <c r="A41" s="21" t="s">
        <v>21</v>
      </c>
      <c r="B41" s="21" t="s">
        <v>22</v>
      </c>
      <c r="C41" s="21" t="s">
        <v>23</v>
      </c>
      <c r="D41" s="21" t="s">
        <v>24</v>
      </c>
      <c r="E41" s="21" t="s">
        <v>25</v>
      </c>
      <c r="F41" s="21" t="s">
        <v>26</v>
      </c>
      <c r="G41" s="21" t="s">
        <v>27</v>
      </c>
      <c r="H41" s="21" t="s">
        <v>28</v>
      </c>
      <c r="I41" s="21" t="s">
        <v>29</v>
      </c>
      <c r="J41" s="21" t="s">
        <v>30</v>
      </c>
      <c r="K41" s="21" t="s">
        <v>31</v>
      </c>
      <c r="L41" s="21" t="s">
        <v>32</v>
      </c>
      <c r="M41" s="21" t="s">
        <v>33</v>
      </c>
      <c r="N41" s="21" t="s">
        <v>34</v>
      </c>
    </row>
    <row r="42" ht="15.75" customHeight="1">
      <c r="A42" s="23" t="s">
        <v>110</v>
      </c>
      <c r="B42" s="24" t="s">
        <v>111</v>
      </c>
      <c r="C42" s="23" t="s">
        <v>112</v>
      </c>
      <c r="D42" s="25" t="s">
        <v>39</v>
      </c>
      <c r="E42" s="26" t="s">
        <v>40</v>
      </c>
      <c r="F42" s="27"/>
      <c r="G42" s="23" t="s">
        <v>41</v>
      </c>
      <c r="H42" s="31">
        <v>1.23545042E7</v>
      </c>
      <c r="I42" s="37">
        <v>722000.0</v>
      </c>
      <c r="J42" s="37"/>
      <c r="K42" s="45">
        <f t="shared" ref="K42:K45" si="3">SUM(H42:J42)</f>
        <v>13076504.2</v>
      </c>
      <c r="L42" s="32"/>
      <c r="M42" s="33"/>
      <c r="N42" s="34"/>
    </row>
    <row r="43" ht="15.75" customHeight="1">
      <c r="A43" s="23" t="s">
        <v>113</v>
      </c>
      <c r="B43" s="24" t="s">
        <v>114</v>
      </c>
      <c r="C43" s="23" t="s">
        <v>115</v>
      </c>
      <c r="D43" s="25" t="s">
        <v>39</v>
      </c>
      <c r="E43" s="26" t="s">
        <v>40</v>
      </c>
      <c r="F43" s="27"/>
      <c r="G43" s="23" t="s">
        <v>41</v>
      </c>
      <c r="H43" s="31">
        <v>6048396.6</v>
      </c>
      <c r="I43" s="37">
        <v>1.986568E7</v>
      </c>
      <c r="J43" s="37"/>
      <c r="K43" s="45">
        <f t="shared" si="3"/>
        <v>25914076.6</v>
      </c>
      <c r="L43" s="32"/>
      <c r="M43" s="33"/>
      <c r="N43" s="34"/>
    </row>
    <row r="44" ht="15.75" customHeight="1">
      <c r="A44" s="23" t="s">
        <v>116</v>
      </c>
      <c r="B44" s="24" t="s">
        <v>117</v>
      </c>
      <c r="C44" s="23" t="s">
        <v>118</v>
      </c>
      <c r="D44" s="25" t="s">
        <v>39</v>
      </c>
      <c r="E44" s="26" t="s">
        <v>40</v>
      </c>
      <c r="F44" s="27"/>
      <c r="G44" s="23" t="s">
        <v>41</v>
      </c>
      <c r="H44" s="31">
        <v>3890543.0</v>
      </c>
      <c r="I44" s="37">
        <v>466240.0</v>
      </c>
      <c r="J44" s="37"/>
      <c r="K44" s="45">
        <f t="shared" si="3"/>
        <v>4356783</v>
      </c>
      <c r="L44" s="32"/>
      <c r="M44" s="33"/>
      <c r="N44" s="34"/>
    </row>
    <row r="45" ht="15.75" customHeight="1">
      <c r="A45" s="23" t="s">
        <v>119</v>
      </c>
      <c r="B45" s="24" t="s">
        <v>120</v>
      </c>
      <c r="C45" s="23" t="s">
        <v>121</v>
      </c>
      <c r="D45" s="25" t="s">
        <v>39</v>
      </c>
      <c r="E45" s="26" t="s">
        <v>40</v>
      </c>
      <c r="F45" s="27"/>
      <c r="G45" s="23" t="s">
        <v>41</v>
      </c>
      <c r="H45" s="31">
        <v>5266895.8</v>
      </c>
      <c r="I45" s="37">
        <v>870000.0</v>
      </c>
      <c r="J45" s="37"/>
      <c r="K45" s="45">
        <f t="shared" si="3"/>
        <v>6136895.8</v>
      </c>
      <c r="L45" s="32"/>
      <c r="M45" s="33"/>
      <c r="N45" s="34"/>
    </row>
    <row r="46" ht="15.75" customHeight="1">
      <c r="A46" s="23" t="s">
        <v>122</v>
      </c>
      <c r="B46" s="24" t="s">
        <v>123</v>
      </c>
      <c r="C46" s="23" t="s">
        <v>124</v>
      </c>
      <c r="D46" s="25" t="s">
        <v>39</v>
      </c>
      <c r="E46" s="26" t="s">
        <v>40</v>
      </c>
      <c r="F46" s="27"/>
      <c r="G46" s="23" t="s">
        <v>41</v>
      </c>
      <c r="H46" s="31">
        <v>5215157.0</v>
      </c>
      <c r="I46" s="37">
        <v>250000.0</v>
      </c>
      <c r="J46" s="37"/>
      <c r="K46" s="45">
        <f t="shared" ref="K46:K47" si="4">SUM(H46:I46)</f>
        <v>5465157</v>
      </c>
      <c r="L46" s="32"/>
      <c r="M46" s="33"/>
      <c r="N46" s="34"/>
    </row>
    <row r="47" ht="15.75" customHeight="1">
      <c r="A47" s="23" t="s">
        <v>125</v>
      </c>
      <c r="B47" s="24" t="s">
        <v>126</v>
      </c>
      <c r="C47" s="23" t="s">
        <v>127</v>
      </c>
      <c r="D47" s="25" t="s">
        <v>39</v>
      </c>
      <c r="E47" s="26" t="s">
        <v>40</v>
      </c>
      <c r="F47" s="27"/>
      <c r="G47" s="23" t="s">
        <v>41</v>
      </c>
      <c r="H47" s="31">
        <v>2882691.8</v>
      </c>
      <c r="I47" s="37">
        <v>1.32E7</v>
      </c>
      <c r="J47" s="37"/>
      <c r="K47" s="45">
        <f t="shared" si="4"/>
        <v>16082691.8</v>
      </c>
      <c r="L47" s="32"/>
      <c r="M47" s="33"/>
      <c r="N47" s="34"/>
    </row>
    <row r="48" ht="15.75" customHeight="1">
      <c r="A48" s="23" t="s">
        <v>428</v>
      </c>
      <c r="B48" s="54" t="s">
        <v>429</v>
      </c>
      <c r="C48" s="23" t="s">
        <v>128</v>
      </c>
      <c r="D48" s="25" t="s">
        <v>39</v>
      </c>
      <c r="E48" s="26" t="s">
        <v>40</v>
      </c>
      <c r="F48" s="27"/>
      <c r="G48" s="23" t="s">
        <v>41</v>
      </c>
      <c r="H48" s="55">
        <v>1564885.0</v>
      </c>
      <c r="I48" s="56">
        <v>2600000.0</v>
      </c>
      <c r="J48" s="37"/>
      <c r="K48" s="45">
        <f>SUM(H48:J48)</f>
        <v>4164885</v>
      </c>
      <c r="L48" s="32"/>
      <c r="M48" s="33"/>
      <c r="N48" s="57"/>
    </row>
    <row r="49" ht="15.75" customHeight="1">
      <c r="A49" s="53"/>
      <c r="B49" s="54"/>
      <c r="C49" s="58"/>
      <c r="D49" s="26"/>
      <c r="E49" s="26"/>
      <c r="F49" s="59" t="s">
        <v>129</v>
      </c>
      <c r="G49" s="14"/>
      <c r="H49" s="60">
        <f>H48+H47+H46+H45+H44+H43+H42+H36+H35+H34+H33+H32+H31+H30+H29+H28+H27+H26+H25+H24+H23+H22+H21+H20+H19+H18+H13+H12+H11</f>
        <v>362000015.5</v>
      </c>
      <c r="I49" s="60">
        <f>I48+I47+I46+I45+I44+I43+I42+I36+I35+I34+I33+I32+I31+I30+I29+I28+I27+I26+I25+I24+I23+I22+I21+I20+I19+I18+I17+I13+I12+I11</f>
        <v>639834166.5</v>
      </c>
      <c r="J49" s="60">
        <f>J11</f>
        <v>23200000</v>
      </c>
      <c r="K49" s="61">
        <f>K48+K47+K46+K45+K44+K43+K42+K36+K35+K34+K33+K32+K31+K30+K29+K28+K27+K26+K25+K24+K23+K22+K21+K20+K19+K18+K17+K13+K12+K11</f>
        <v>1025034182</v>
      </c>
      <c r="L49" s="32"/>
      <c r="M49" s="33"/>
      <c r="N49" s="57"/>
    </row>
    <row r="50" ht="15.75" customHeight="1">
      <c r="A50" s="22" t="s">
        <v>130</v>
      </c>
      <c r="B50" s="16"/>
      <c r="C50" s="16"/>
      <c r="D50" s="16"/>
      <c r="E50" s="16"/>
      <c r="F50" s="16"/>
      <c r="G50" s="16"/>
      <c r="H50" s="16"/>
      <c r="I50" s="16"/>
      <c r="J50" s="16"/>
      <c r="K50" s="16"/>
      <c r="L50" s="16"/>
      <c r="M50" s="16"/>
      <c r="N50" s="14"/>
    </row>
    <row r="51" ht="15.75" customHeight="1">
      <c r="A51" s="62" t="s">
        <v>131</v>
      </c>
      <c r="B51" s="63" t="s">
        <v>132</v>
      </c>
      <c r="C51" s="52" t="s">
        <v>133</v>
      </c>
      <c r="D51" s="25" t="s">
        <v>39</v>
      </c>
      <c r="E51" s="26" t="s">
        <v>40</v>
      </c>
      <c r="F51" s="51" t="s">
        <v>134</v>
      </c>
      <c r="G51" s="26" t="s">
        <v>135</v>
      </c>
      <c r="H51" s="33"/>
      <c r="I51" s="33"/>
      <c r="J51" s="31">
        <v>7000000.0</v>
      </c>
      <c r="K51" s="37">
        <f t="shared" ref="K51:K54" si="5">J51</f>
        <v>7000000</v>
      </c>
      <c r="L51" s="64"/>
      <c r="M51" s="64"/>
      <c r="N51" s="64"/>
    </row>
    <row r="52" ht="37.5" customHeight="1">
      <c r="A52" s="114" t="s">
        <v>136</v>
      </c>
      <c r="B52" s="63" t="s">
        <v>443</v>
      </c>
      <c r="C52" s="52" t="s">
        <v>133</v>
      </c>
      <c r="D52" s="25" t="s">
        <v>39</v>
      </c>
      <c r="E52" s="26" t="s">
        <v>40</v>
      </c>
      <c r="F52" s="51" t="s">
        <v>134</v>
      </c>
      <c r="G52" s="26" t="s">
        <v>135</v>
      </c>
      <c r="H52" s="33"/>
      <c r="I52" s="33"/>
      <c r="J52" s="31">
        <v>2000000.0</v>
      </c>
      <c r="K52" s="37">
        <f t="shared" si="5"/>
        <v>2000000</v>
      </c>
      <c r="L52" s="109"/>
      <c r="M52" s="109"/>
      <c r="N52" s="109"/>
    </row>
    <row r="53" ht="15.75" customHeight="1">
      <c r="A53" s="152" t="s">
        <v>140</v>
      </c>
      <c r="B53" s="63" t="s">
        <v>444</v>
      </c>
      <c r="C53" s="52" t="s">
        <v>175</v>
      </c>
      <c r="D53" s="25" t="s">
        <v>39</v>
      </c>
      <c r="E53" s="26" t="s">
        <v>40</v>
      </c>
      <c r="F53" s="51" t="s">
        <v>134</v>
      </c>
      <c r="G53" s="26" t="s">
        <v>135</v>
      </c>
      <c r="H53" s="33"/>
      <c r="I53" s="33"/>
      <c r="J53" s="31">
        <v>1000000.0</v>
      </c>
      <c r="K53" s="37">
        <f t="shared" si="5"/>
        <v>1000000</v>
      </c>
      <c r="L53" s="65"/>
      <c r="M53" s="65"/>
      <c r="N53" s="65"/>
    </row>
    <row r="54" ht="15.75" customHeight="1">
      <c r="A54" s="152" t="s">
        <v>146</v>
      </c>
      <c r="B54" s="63" t="s">
        <v>178</v>
      </c>
      <c r="C54" s="52" t="s">
        <v>175</v>
      </c>
      <c r="D54" s="25" t="s">
        <v>39</v>
      </c>
      <c r="E54" s="26" t="s">
        <v>40</v>
      </c>
      <c r="F54" s="51" t="s">
        <v>134</v>
      </c>
      <c r="G54" s="26" t="s">
        <v>135</v>
      </c>
      <c r="H54" s="33"/>
      <c r="I54" s="33"/>
      <c r="J54" s="31">
        <v>1200000.0</v>
      </c>
      <c r="K54" s="37">
        <f t="shared" si="5"/>
        <v>1200000</v>
      </c>
      <c r="L54" s="65"/>
      <c r="M54" s="65"/>
      <c r="N54" s="65"/>
    </row>
    <row r="55" ht="15.75" customHeight="1">
      <c r="A55" s="62" t="s">
        <v>151</v>
      </c>
      <c r="B55" s="79" t="s">
        <v>137</v>
      </c>
      <c r="C55" s="52" t="s">
        <v>138</v>
      </c>
      <c r="D55" s="25" t="s">
        <v>39</v>
      </c>
      <c r="E55" s="26" t="s">
        <v>40</v>
      </c>
      <c r="F55" s="27" t="s">
        <v>139</v>
      </c>
      <c r="G55" s="26" t="s">
        <v>135</v>
      </c>
      <c r="H55" s="33"/>
      <c r="I55" s="33"/>
      <c r="J55" s="37">
        <v>4000000.0</v>
      </c>
      <c r="K55" s="37">
        <v>4000000.0</v>
      </c>
      <c r="L55" s="65"/>
      <c r="M55" s="65"/>
      <c r="N55" s="65"/>
    </row>
    <row r="56" ht="15.75" customHeight="1">
      <c r="A56" s="62" t="s">
        <v>155</v>
      </c>
      <c r="B56" s="27" t="s">
        <v>147</v>
      </c>
      <c r="C56" s="23" t="s">
        <v>148</v>
      </c>
      <c r="D56" s="25" t="s">
        <v>39</v>
      </c>
      <c r="E56" s="26" t="s">
        <v>40</v>
      </c>
      <c r="F56" s="69" t="s">
        <v>149</v>
      </c>
      <c r="G56" s="65" t="s">
        <v>150</v>
      </c>
      <c r="H56" s="33"/>
      <c r="I56" s="37">
        <v>1.5E7</v>
      </c>
      <c r="J56" s="33"/>
      <c r="K56" s="37">
        <v>1.5E7</v>
      </c>
      <c r="L56" s="64"/>
      <c r="M56" s="64"/>
      <c r="N56" s="64"/>
      <c r="P56" s="66"/>
    </row>
    <row r="57" ht="15.75" customHeight="1">
      <c r="A57" s="62" t="s">
        <v>159</v>
      </c>
      <c r="B57" s="63" t="s">
        <v>152</v>
      </c>
      <c r="C57" s="39" t="s">
        <v>153</v>
      </c>
      <c r="D57" s="25" t="s">
        <v>39</v>
      </c>
      <c r="E57" s="26" t="s">
        <v>40</v>
      </c>
      <c r="F57" s="51" t="s">
        <v>154</v>
      </c>
      <c r="G57" s="65" t="s">
        <v>150</v>
      </c>
      <c r="H57" s="70"/>
      <c r="I57" s="71">
        <v>4329000.0</v>
      </c>
      <c r="J57" s="51"/>
      <c r="K57" s="71">
        <f>I57</f>
        <v>4329000</v>
      </c>
      <c r="L57" s="33"/>
      <c r="M57" s="33"/>
      <c r="N57" s="34"/>
      <c r="P57" s="66"/>
    </row>
    <row r="58" ht="15.75" customHeight="1">
      <c r="A58" s="62" t="s">
        <v>163</v>
      </c>
      <c r="B58" s="72" t="s">
        <v>156</v>
      </c>
      <c r="C58" s="39" t="s">
        <v>157</v>
      </c>
      <c r="D58" s="40" t="s">
        <v>39</v>
      </c>
      <c r="E58" s="41" t="s">
        <v>40</v>
      </c>
      <c r="F58" s="42" t="s">
        <v>158</v>
      </c>
      <c r="G58" s="65" t="s">
        <v>150</v>
      </c>
      <c r="H58" s="73"/>
      <c r="I58" s="44">
        <v>6500000.0</v>
      </c>
      <c r="J58" s="73"/>
      <c r="K58" s="44">
        <v>6500000.0</v>
      </c>
      <c r="L58" s="73"/>
      <c r="M58" s="73"/>
      <c r="N58" s="74"/>
      <c r="P58" s="66"/>
    </row>
    <row r="59" ht="15.75" customHeight="1">
      <c r="A59" s="62" t="s">
        <v>167</v>
      </c>
      <c r="B59" s="72" t="s">
        <v>160</v>
      </c>
      <c r="C59" s="39" t="s">
        <v>161</v>
      </c>
      <c r="D59" s="40" t="s">
        <v>39</v>
      </c>
      <c r="E59" s="41" t="s">
        <v>40</v>
      </c>
      <c r="F59" s="42" t="s">
        <v>162</v>
      </c>
      <c r="G59" s="65" t="s">
        <v>150</v>
      </c>
      <c r="H59" s="73"/>
      <c r="I59" s="44">
        <v>1.0E7</v>
      </c>
      <c r="J59" s="73"/>
      <c r="K59" s="44">
        <v>1.0E7</v>
      </c>
      <c r="L59" s="73"/>
      <c r="M59" s="73"/>
      <c r="N59" s="74"/>
      <c r="P59" s="66"/>
    </row>
    <row r="60" ht="15.75" customHeight="1">
      <c r="A60" s="46" t="s">
        <v>144</v>
      </c>
    </row>
    <row r="61" ht="15.75" customHeight="1">
      <c r="A61" s="46"/>
    </row>
    <row r="62" ht="24.0" customHeight="1">
      <c r="A62" s="10" t="s">
        <v>4</v>
      </c>
      <c r="B62" s="11" t="s">
        <v>5</v>
      </c>
      <c r="C62" s="49"/>
      <c r="D62" s="13" t="s">
        <v>7</v>
      </c>
      <c r="E62" s="14"/>
      <c r="F62" s="50"/>
      <c r="G62" s="50"/>
      <c r="H62" s="15" t="s">
        <v>10</v>
      </c>
      <c r="I62" s="16"/>
      <c r="J62" s="16"/>
      <c r="K62" s="14"/>
      <c r="L62" s="13" t="s">
        <v>468</v>
      </c>
      <c r="M62" s="16"/>
      <c r="N62" s="14"/>
    </row>
    <row r="63" ht="15.75" customHeight="1">
      <c r="A63" s="18"/>
      <c r="B63" s="18"/>
      <c r="C63" s="12" t="s">
        <v>6</v>
      </c>
      <c r="D63" s="10" t="s">
        <v>12</v>
      </c>
      <c r="E63" s="10" t="s">
        <v>13</v>
      </c>
      <c r="F63" s="10" t="s">
        <v>8</v>
      </c>
      <c r="G63" s="10" t="s">
        <v>9</v>
      </c>
      <c r="H63" s="10" t="s">
        <v>14</v>
      </c>
      <c r="I63" s="10" t="s">
        <v>15</v>
      </c>
      <c r="J63" s="10" t="s">
        <v>16</v>
      </c>
      <c r="K63" s="10" t="s">
        <v>17</v>
      </c>
      <c r="L63" s="10" t="s">
        <v>18</v>
      </c>
      <c r="M63" s="10" t="s">
        <v>19</v>
      </c>
      <c r="N63" s="10" t="s">
        <v>20</v>
      </c>
    </row>
    <row r="64" ht="25.5" customHeight="1">
      <c r="A64" s="20"/>
      <c r="B64" s="20"/>
      <c r="C64" s="20"/>
      <c r="D64" s="20"/>
      <c r="E64" s="20"/>
      <c r="F64" s="20"/>
      <c r="G64" s="20"/>
      <c r="H64" s="20"/>
      <c r="I64" s="20"/>
      <c r="J64" s="20"/>
      <c r="K64" s="20"/>
      <c r="L64" s="20"/>
      <c r="M64" s="20"/>
      <c r="N64" s="20"/>
    </row>
    <row r="65" ht="15.75" customHeight="1">
      <c r="A65" s="21" t="s">
        <v>21</v>
      </c>
      <c r="B65" s="21" t="s">
        <v>22</v>
      </c>
      <c r="C65" s="21" t="s">
        <v>23</v>
      </c>
      <c r="D65" s="21" t="s">
        <v>24</v>
      </c>
      <c r="E65" s="21" t="s">
        <v>25</v>
      </c>
      <c r="F65" s="21" t="s">
        <v>26</v>
      </c>
      <c r="G65" s="21" t="s">
        <v>27</v>
      </c>
      <c r="H65" s="21" t="s">
        <v>28</v>
      </c>
      <c r="I65" s="21" t="s">
        <v>29</v>
      </c>
      <c r="J65" s="21" t="s">
        <v>30</v>
      </c>
      <c r="K65" s="21" t="s">
        <v>31</v>
      </c>
      <c r="L65" s="21" t="s">
        <v>32</v>
      </c>
      <c r="M65" s="21" t="s">
        <v>33</v>
      </c>
      <c r="N65" s="21" t="s">
        <v>34</v>
      </c>
    </row>
    <row r="66" ht="15.75" customHeight="1">
      <c r="A66" s="22" t="s">
        <v>130</v>
      </c>
      <c r="B66" s="16"/>
      <c r="C66" s="16"/>
      <c r="D66" s="16"/>
      <c r="E66" s="16"/>
      <c r="F66" s="16"/>
      <c r="G66" s="16"/>
      <c r="H66" s="16"/>
      <c r="I66" s="16"/>
      <c r="J66" s="16"/>
      <c r="K66" s="16"/>
      <c r="L66" s="16"/>
      <c r="M66" s="16"/>
      <c r="N66" s="14"/>
    </row>
    <row r="67" ht="15.75" customHeight="1">
      <c r="A67" s="62" t="s">
        <v>170</v>
      </c>
      <c r="B67" s="72" t="s">
        <v>164</v>
      </c>
      <c r="C67" s="39" t="s">
        <v>165</v>
      </c>
      <c r="D67" s="40" t="s">
        <v>39</v>
      </c>
      <c r="E67" s="41" t="s">
        <v>40</v>
      </c>
      <c r="F67" s="42" t="s">
        <v>166</v>
      </c>
      <c r="G67" s="65" t="s">
        <v>150</v>
      </c>
      <c r="H67" s="73"/>
      <c r="I67" s="44">
        <v>3000000.0</v>
      </c>
      <c r="J67" s="73"/>
      <c r="K67" s="44">
        <v>3000000.0</v>
      </c>
      <c r="L67" s="73"/>
      <c r="M67" s="73"/>
      <c r="N67" s="74"/>
    </row>
    <row r="68" ht="15.75" customHeight="1">
      <c r="A68" s="62" t="s">
        <v>173</v>
      </c>
      <c r="B68" s="72" t="s">
        <v>168</v>
      </c>
      <c r="C68" s="39" t="s">
        <v>165</v>
      </c>
      <c r="D68" s="40" t="s">
        <v>39</v>
      </c>
      <c r="E68" s="41" t="s">
        <v>40</v>
      </c>
      <c r="F68" s="42" t="s">
        <v>169</v>
      </c>
      <c r="G68" s="65" t="s">
        <v>150</v>
      </c>
      <c r="H68" s="73"/>
      <c r="I68" s="44">
        <v>1.0E7</v>
      </c>
      <c r="J68" s="73"/>
      <c r="K68" s="44">
        <v>1.0E7</v>
      </c>
      <c r="L68" s="73"/>
      <c r="M68" s="73"/>
      <c r="N68" s="74"/>
    </row>
    <row r="69" ht="15.75" customHeight="1">
      <c r="A69" s="62" t="s">
        <v>177</v>
      </c>
      <c r="B69" s="63" t="s">
        <v>446</v>
      </c>
      <c r="C69" s="52" t="s">
        <v>218</v>
      </c>
      <c r="D69" s="25" t="s">
        <v>39</v>
      </c>
      <c r="E69" s="26" t="s">
        <v>40</v>
      </c>
      <c r="F69" s="51" t="s">
        <v>447</v>
      </c>
      <c r="G69" s="26" t="s">
        <v>150</v>
      </c>
      <c r="H69" s="70"/>
      <c r="I69" s="71">
        <v>50000.0</v>
      </c>
      <c r="J69" s="84"/>
      <c r="K69" s="71">
        <v>50000.0</v>
      </c>
      <c r="L69" s="65"/>
      <c r="M69" s="65"/>
      <c r="N69" s="65"/>
    </row>
    <row r="70" ht="15.75" customHeight="1">
      <c r="A70" s="62" t="s">
        <v>180</v>
      </c>
      <c r="B70" s="63" t="s">
        <v>217</v>
      </c>
      <c r="C70" s="52" t="s">
        <v>218</v>
      </c>
      <c r="D70" s="25" t="s">
        <v>39</v>
      </c>
      <c r="E70" s="26" t="s">
        <v>40</v>
      </c>
      <c r="F70" s="51" t="s">
        <v>219</v>
      </c>
      <c r="G70" s="26" t="s">
        <v>150</v>
      </c>
      <c r="H70" s="70"/>
      <c r="I70" s="71">
        <v>100000.0</v>
      </c>
      <c r="J70" s="84"/>
      <c r="K70" s="71">
        <v>100000.0</v>
      </c>
      <c r="L70" s="65"/>
      <c r="M70" s="65"/>
      <c r="N70" s="65"/>
    </row>
    <row r="71" ht="15.75" customHeight="1">
      <c r="A71" s="62" t="s">
        <v>183</v>
      </c>
      <c r="B71" s="63" t="s">
        <v>221</v>
      </c>
      <c r="C71" s="52" t="s">
        <v>222</v>
      </c>
      <c r="D71" s="25" t="s">
        <v>39</v>
      </c>
      <c r="E71" s="26" t="s">
        <v>40</v>
      </c>
      <c r="F71" s="51" t="s">
        <v>223</v>
      </c>
      <c r="G71" s="26" t="s">
        <v>150</v>
      </c>
      <c r="H71" s="70"/>
      <c r="I71" s="71">
        <v>150000.0</v>
      </c>
      <c r="J71" s="84"/>
      <c r="K71" s="71">
        <v>150000.0</v>
      </c>
      <c r="L71" s="65"/>
      <c r="M71" s="65"/>
      <c r="N71" s="65"/>
    </row>
    <row r="72" ht="39.0" customHeight="1">
      <c r="A72" s="62" t="s">
        <v>187</v>
      </c>
      <c r="B72" s="81" t="s">
        <v>184</v>
      </c>
      <c r="C72" s="39" t="s">
        <v>185</v>
      </c>
      <c r="D72" s="25" t="s">
        <v>39</v>
      </c>
      <c r="E72" s="26" t="s">
        <v>40</v>
      </c>
      <c r="F72" s="82" t="s">
        <v>186</v>
      </c>
      <c r="G72" s="65" t="s">
        <v>150</v>
      </c>
      <c r="H72" s="33"/>
      <c r="I72" s="45">
        <v>50000.0</v>
      </c>
      <c r="J72" s="33"/>
      <c r="K72" s="45">
        <v>50000.0</v>
      </c>
      <c r="L72" s="33"/>
      <c r="M72" s="33"/>
      <c r="N72" s="34"/>
    </row>
    <row r="73" ht="15.75" customHeight="1">
      <c r="A73" s="62" t="s">
        <v>191</v>
      </c>
      <c r="B73" s="173" t="s">
        <v>448</v>
      </c>
      <c r="C73" s="39" t="s">
        <v>189</v>
      </c>
      <c r="D73" s="25" t="s">
        <v>39</v>
      </c>
      <c r="E73" s="26" t="s">
        <v>40</v>
      </c>
      <c r="F73" s="174" t="s">
        <v>449</v>
      </c>
      <c r="G73" s="65" t="s">
        <v>150</v>
      </c>
      <c r="H73" s="70"/>
      <c r="I73" s="71">
        <v>100000.0</v>
      </c>
      <c r="J73" s="51"/>
      <c r="K73" s="71">
        <v>100000.0</v>
      </c>
      <c r="L73" s="33"/>
      <c r="M73" s="33"/>
      <c r="N73" s="34"/>
    </row>
    <row r="74" ht="44.25" customHeight="1">
      <c r="A74" s="62" t="s">
        <v>194</v>
      </c>
      <c r="B74" s="63" t="s">
        <v>192</v>
      </c>
      <c r="C74" s="39" t="s">
        <v>157</v>
      </c>
      <c r="D74" s="25" t="s">
        <v>39</v>
      </c>
      <c r="E74" s="26" t="s">
        <v>40</v>
      </c>
      <c r="F74" s="83" t="s">
        <v>193</v>
      </c>
      <c r="G74" s="65" t="s">
        <v>150</v>
      </c>
      <c r="H74" s="70"/>
      <c r="I74" s="71">
        <v>322709.0</v>
      </c>
      <c r="J74" s="51"/>
      <c r="K74" s="71">
        <v>322709.0</v>
      </c>
      <c r="L74" s="33"/>
      <c r="M74" s="33"/>
      <c r="N74" s="34"/>
    </row>
    <row r="75" ht="15.75" customHeight="1">
      <c r="A75" s="62" t="s">
        <v>198</v>
      </c>
      <c r="B75" s="63" t="s">
        <v>195</v>
      </c>
      <c r="C75" s="39" t="s">
        <v>196</v>
      </c>
      <c r="D75" s="25" t="s">
        <v>39</v>
      </c>
      <c r="E75" s="26" t="s">
        <v>40</v>
      </c>
      <c r="F75" s="134" t="s">
        <v>450</v>
      </c>
      <c r="G75" s="65" t="s">
        <v>150</v>
      </c>
      <c r="H75" s="70"/>
      <c r="I75" s="71">
        <v>100000.0</v>
      </c>
      <c r="J75" s="84"/>
      <c r="K75" s="71">
        <v>100000.0</v>
      </c>
      <c r="L75" s="33"/>
      <c r="M75" s="80"/>
      <c r="N75" s="34"/>
    </row>
    <row r="76" ht="53.25" customHeight="1">
      <c r="A76" s="62" t="s">
        <v>202</v>
      </c>
      <c r="B76" s="63" t="s">
        <v>199</v>
      </c>
      <c r="C76" s="39" t="s">
        <v>200</v>
      </c>
      <c r="D76" s="25" t="s">
        <v>39</v>
      </c>
      <c r="E76" s="26" t="s">
        <v>40</v>
      </c>
      <c r="F76" s="175" t="s">
        <v>451</v>
      </c>
      <c r="G76" s="26" t="s">
        <v>150</v>
      </c>
      <c r="H76" s="70"/>
      <c r="I76" s="71">
        <v>100000.0</v>
      </c>
      <c r="J76" s="84"/>
      <c r="K76" s="71">
        <v>100000.0</v>
      </c>
      <c r="L76" s="33"/>
      <c r="M76" s="33"/>
      <c r="N76" s="34"/>
    </row>
    <row r="77" ht="15.75" customHeight="1">
      <c r="A77" s="62" t="s">
        <v>208</v>
      </c>
      <c r="B77" s="63" t="s">
        <v>203</v>
      </c>
      <c r="C77" s="39" t="s">
        <v>204</v>
      </c>
      <c r="D77" s="25" t="s">
        <v>39</v>
      </c>
      <c r="E77" s="26" t="s">
        <v>40</v>
      </c>
      <c r="F77" s="51" t="s">
        <v>205</v>
      </c>
      <c r="G77" s="26" t="s">
        <v>150</v>
      </c>
      <c r="H77" s="70"/>
      <c r="I77" s="71">
        <v>450000.0</v>
      </c>
      <c r="J77" s="84"/>
      <c r="K77" s="71">
        <v>450000.0</v>
      </c>
      <c r="L77" s="33"/>
      <c r="M77" s="33"/>
      <c r="N77" s="34"/>
      <c r="P77" s="172" t="str">
        <f>K77+K76+K75+K74+K73+K72+#REF!+#REF!+#REF!+#REF!+K68</f>
        <v>#REF!</v>
      </c>
    </row>
    <row r="78" ht="15.75" customHeight="1">
      <c r="A78" s="46" t="s">
        <v>206</v>
      </c>
    </row>
    <row r="79" ht="15.75" customHeight="1">
      <c r="A79" s="46"/>
      <c r="B79" s="46"/>
      <c r="C79" s="46"/>
      <c r="D79" s="46"/>
      <c r="E79" s="46"/>
      <c r="F79" s="46"/>
      <c r="G79" s="46"/>
      <c r="H79" s="46"/>
      <c r="I79" s="67"/>
      <c r="J79" s="46"/>
      <c r="K79" s="46"/>
      <c r="L79" s="46"/>
      <c r="M79" s="46"/>
      <c r="N79" s="46"/>
      <c r="P79" s="67"/>
    </row>
    <row r="80" ht="15.75" customHeight="1">
      <c r="A80" s="46"/>
      <c r="B80" s="46"/>
      <c r="C80" s="46"/>
      <c r="D80" s="46"/>
      <c r="E80" s="46"/>
      <c r="F80" s="46"/>
      <c r="G80" s="46"/>
      <c r="H80" s="46"/>
      <c r="I80" s="46"/>
      <c r="J80" s="46"/>
      <c r="K80" s="46"/>
      <c r="L80" s="46"/>
      <c r="M80" s="46"/>
      <c r="N80" s="46"/>
    </row>
    <row r="81" ht="29.25" customHeight="1">
      <c r="A81" s="10" t="s">
        <v>4</v>
      </c>
      <c r="B81" s="11" t="s">
        <v>5</v>
      </c>
      <c r="C81" s="49"/>
      <c r="D81" s="13" t="s">
        <v>7</v>
      </c>
      <c r="E81" s="14"/>
      <c r="F81" s="50"/>
      <c r="G81" s="50"/>
      <c r="H81" s="15" t="s">
        <v>10</v>
      </c>
      <c r="I81" s="16"/>
      <c r="J81" s="16"/>
      <c r="K81" s="14"/>
      <c r="L81" s="13" t="s">
        <v>469</v>
      </c>
      <c r="M81" s="16"/>
      <c r="N81" s="14"/>
    </row>
    <row r="82" ht="15.75" customHeight="1">
      <c r="A82" s="18"/>
      <c r="B82" s="18"/>
      <c r="C82" s="12" t="s">
        <v>6</v>
      </c>
      <c r="D82" s="10" t="s">
        <v>12</v>
      </c>
      <c r="E82" s="10" t="s">
        <v>13</v>
      </c>
      <c r="F82" s="10" t="s">
        <v>8</v>
      </c>
      <c r="G82" s="10" t="s">
        <v>9</v>
      </c>
      <c r="H82" s="10" t="s">
        <v>14</v>
      </c>
      <c r="I82" s="10" t="s">
        <v>15</v>
      </c>
      <c r="J82" s="10" t="s">
        <v>16</v>
      </c>
      <c r="K82" s="10" t="s">
        <v>17</v>
      </c>
      <c r="L82" s="10" t="s">
        <v>18</v>
      </c>
      <c r="M82" s="10" t="s">
        <v>19</v>
      </c>
      <c r="N82" s="10" t="s">
        <v>20</v>
      </c>
    </row>
    <row r="83" ht="28.5" customHeight="1">
      <c r="A83" s="20"/>
      <c r="B83" s="20"/>
      <c r="C83" s="20"/>
      <c r="D83" s="20"/>
      <c r="E83" s="20"/>
      <c r="F83" s="20"/>
      <c r="G83" s="20"/>
      <c r="H83" s="20"/>
      <c r="I83" s="20"/>
      <c r="J83" s="20"/>
      <c r="K83" s="20"/>
      <c r="L83" s="20"/>
      <c r="M83" s="20"/>
      <c r="N83" s="20"/>
    </row>
    <row r="84" ht="15.75" customHeight="1">
      <c r="A84" s="21" t="s">
        <v>21</v>
      </c>
      <c r="B84" s="21" t="s">
        <v>22</v>
      </c>
      <c r="C84" s="21" t="s">
        <v>23</v>
      </c>
      <c r="D84" s="21" t="s">
        <v>24</v>
      </c>
      <c r="E84" s="21" t="s">
        <v>25</v>
      </c>
      <c r="F84" s="21" t="s">
        <v>26</v>
      </c>
      <c r="G84" s="21" t="s">
        <v>27</v>
      </c>
      <c r="H84" s="21" t="s">
        <v>28</v>
      </c>
      <c r="I84" s="21" t="s">
        <v>29</v>
      </c>
      <c r="J84" s="21" t="s">
        <v>30</v>
      </c>
      <c r="K84" s="21" t="s">
        <v>31</v>
      </c>
      <c r="L84" s="21" t="s">
        <v>32</v>
      </c>
      <c r="M84" s="21" t="s">
        <v>33</v>
      </c>
      <c r="N84" s="21" t="s">
        <v>34</v>
      </c>
    </row>
    <row r="85" ht="15.75" customHeight="1">
      <c r="A85" s="62" t="s">
        <v>212</v>
      </c>
      <c r="B85" s="63" t="s">
        <v>209</v>
      </c>
      <c r="C85" s="52" t="s">
        <v>210</v>
      </c>
      <c r="D85" s="25" t="s">
        <v>39</v>
      </c>
      <c r="E85" s="26" t="s">
        <v>40</v>
      </c>
      <c r="F85" s="51" t="s">
        <v>211</v>
      </c>
      <c r="G85" s="26" t="s">
        <v>150</v>
      </c>
      <c r="H85" s="70"/>
      <c r="I85" s="71">
        <v>300000.0</v>
      </c>
      <c r="J85" s="84"/>
      <c r="K85" s="71">
        <v>300000.0</v>
      </c>
      <c r="L85" s="65"/>
      <c r="M85" s="65"/>
      <c r="N85" s="65"/>
    </row>
    <row r="86" ht="15.75" customHeight="1">
      <c r="A86" s="62" t="s">
        <v>216</v>
      </c>
      <c r="B86" s="63" t="s">
        <v>213</v>
      </c>
      <c r="C86" s="52" t="s">
        <v>214</v>
      </c>
      <c r="D86" s="25" t="s">
        <v>39</v>
      </c>
      <c r="E86" s="26" t="s">
        <v>40</v>
      </c>
      <c r="F86" s="51" t="s">
        <v>215</v>
      </c>
      <c r="G86" s="26" t="s">
        <v>150</v>
      </c>
      <c r="H86" s="70"/>
      <c r="I86" s="71">
        <v>250000.0</v>
      </c>
      <c r="J86" s="84"/>
      <c r="K86" s="71">
        <v>250000.0</v>
      </c>
      <c r="L86" s="65"/>
      <c r="M86" s="65"/>
      <c r="N86" s="65"/>
    </row>
    <row r="87" ht="15.75" customHeight="1">
      <c r="A87" s="62" t="s">
        <v>220</v>
      </c>
      <c r="B87" s="63" t="s">
        <v>225</v>
      </c>
      <c r="C87" s="52" t="s">
        <v>226</v>
      </c>
      <c r="D87" s="25" t="s">
        <v>39</v>
      </c>
      <c r="E87" s="26" t="s">
        <v>40</v>
      </c>
      <c r="F87" s="51" t="s">
        <v>227</v>
      </c>
      <c r="G87" s="26" t="s">
        <v>150</v>
      </c>
      <c r="H87" s="70"/>
      <c r="I87" s="71">
        <v>100000.0</v>
      </c>
      <c r="J87" s="84"/>
      <c r="K87" s="71">
        <v>100000.0</v>
      </c>
      <c r="L87" s="65"/>
      <c r="M87" s="65"/>
      <c r="N87" s="65"/>
    </row>
    <row r="88" ht="15.75" customHeight="1">
      <c r="A88" s="62" t="s">
        <v>224</v>
      </c>
      <c r="B88" s="24" t="s">
        <v>229</v>
      </c>
      <c r="C88" s="52" t="s">
        <v>226</v>
      </c>
      <c r="D88" s="25" t="s">
        <v>39</v>
      </c>
      <c r="E88" s="26" t="s">
        <v>40</v>
      </c>
      <c r="F88" s="24" t="s">
        <v>229</v>
      </c>
      <c r="G88" s="26" t="s">
        <v>150</v>
      </c>
      <c r="H88" s="70"/>
      <c r="I88" s="71">
        <v>150000.0</v>
      </c>
      <c r="J88" s="84"/>
      <c r="K88" s="71">
        <f t="shared" ref="K88:K89" si="6">I88</f>
        <v>150000</v>
      </c>
      <c r="L88" s="65"/>
      <c r="M88" s="65"/>
      <c r="N88" s="65"/>
    </row>
    <row r="89" ht="15.75" customHeight="1">
      <c r="A89" s="62" t="s">
        <v>228</v>
      </c>
      <c r="B89" s="63" t="s">
        <v>231</v>
      </c>
      <c r="C89" s="52" t="s">
        <v>226</v>
      </c>
      <c r="D89" s="25" t="s">
        <v>39</v>
      </c>
      <c r="E89" s="26" t="s">
        <v>40</v>
      </c>
      <c r="F89" s="63" t="s">
        <v>232</v>
      </c>
      <c r="G89" s="52" t="s">
        <v>150</v>
      </c>
      <c r="H89" s="70"/>
      <c r="I89" s="71">
        <v>100000.0</v>
      </c>
      <c r="J89" s="84"/>
      <c r="K89" s="71">
        <f t="shared" si="6"/>
        <v>100000</v>
      </c>
      <c r="L89" s="65"/>
      <c r="M89" s="65"/>
      <c r="N89" s="65"/>
    </row>
    <row r="90" ht="15.75" customHeight="1">
      <c r="A90" s="62" t="s">
        <v>230</v>
      </c>
      <c r="B90" s="63" t="s">
        <v>237</v>
      </c>
      <c r="C90" s="52" t="s">
        <v>226</v>
      </c>
      <c r="D90" s="25" t="s">
        <v>39</v>
      </c>
      <c r="E90" s="26" t="s">
        <v>40</v>
      </c>
      <c r="F90" s="51" t="s">
        <v>238</v>
      </c>
      <c r="G90" s="26" t="s">
        <v>150</v>
      </c>
      <c r="H90" s="70"/>
      <c r="I90" s="71">
        <v>100000.0</v>
      </c>
      <c r="J90" s="84"/>
      <c r="K90" s="71">
        <v>100000.0</v>
      </c>
      <c r="L90" s="65"/>
      <c r="M90" s="65"/>
      <c r="N90" s="65"/>
    </row>
    <row r="91" ht="15.75" customHeight="1">
      <c r="A91" s="65"/>
      <c r="B91" s="51"/>
      <c r="C91" s="52"/>
      <c r="D91" s="52"/>
      <c r="E91" s="52"/>
      <c r="F91" s="51"/>
      <c r="G91" s="52"/>
      <c r="H91" s="85" t="s">
        <v>241</v>
      </c>
      <c r="I91" s="16"/>
      <c r="J91" s="14"/>
      <c r="K91" s="86">
        <f>K90+K89+K88+K87+K86+K85+K77+K76+K75+K74+K73+K72+K71+K70+K69+K68+K67+K59+K58+K57+K56</f>
        <v>51251709</v>
      </c>
      <c r="L91" s="65"/>
      <c r="M91" s="65"/>
      <c r="N91" s="65"/>
      <c r="P91" s="172" t="str">
        <f>#REF!+K90+#REF!+K89+K88+K87+K71+K69+K86+K85</f>
        <v>#REF!</v>
      </c>
    </row>
    <row r="92" ht="15.75" customHeight="1">
      <c r="A92" s="22" t="s">
        <v>130</v>
      </c>
      <c r="B92" s="16"/>
      <c r="C92" s="16"/>
      <c r="D92" s="16"/>
      <c r="E92" s="16"/>
      <c r="F92" s="16"/>
      <c r="G92" s="16"/>
      <c r="H92" s="16"/>
      <c r="I92" s="16"/>
      <c r="J92" s="16"/>
      <c r="K92" s="16"/>
      <c r="L92" s="16"/>
      <c r="M92" s="16"/>
      <c r="N92" s="14"/>
      <c r="P92" s="66"/>
    </row>
    <row r="93" ht="15.75" customHeight="1">
      <c r="A93" s="62" t="s">
        <v>233</v>
      </c>
      <c r="B93" s="87" t="s">
        <v>245</v>
      </c>
      <c r="C93" s="88" t="s">
        <v>246</v>
      </c>
      <c r="D93" s="25" t="s">
        <v>39</v>
      </c>
      <c r="E93" s="26" t="s">
        <v>40</v>
      </c>
      <c r="F93" s="87" t="s">
        <v>247</v>
      </c>
      <c r="G93" s="23" t="s">
        <v>248</v>
      </c>
      <c r="H93" s="89"/>
      <c r="I93" s="71">
        <v>1300000.0</v>
      </c>
      <c r="J93" s="89"/>
      <c r="K93" s="71">
        <f>I93</f>
        <v>1300000</v>
      </c>
      <c r="L93" s="89"/>
      <c r="M93" s="89"/>
      <c r="N93" s="89"/>
      <c r="P93" s="66"/>
    </row>
    <row r="94" ht="15.75" customHeight="1">
      <c r="A94" s="62" t="s">
        <v>236</v>
      </c>
      <c r="B94" s="90" t="s">
        <v>250</v>
      </c>
      <c r="C94" s="88" t="s">
        <v>251</v>
      </c>
      <c r="D94" s="25" t="s">
        <v>39</v>
      </c>
      <c r="E94" s="26" t="s">
        <v>40</v>
      </c>
      <c r="F94" s="90" t="s">
        <v>252</v>
      </c>
      <c r="G94" s="23" t="s">
        <v>248</v>
      </c>
      <c r="H94" s="89"/>
      <c r="I94" s="71"/>
      <c r="J94" s="71">
        <v>4500000.0</v>
      </c>
      <c r="K94" s="71">
        <v>4500000.0</v>
      </c>
      <c r="L94" s="89"/>
      <c r="M94" s="89"/>
      <c r="N94" s="89"/>
      <c r="P94" s="172"/>
    </row>
    <row r="95" ht="15.75" customHeight="1">
      <c r="A95" s="62" t="s">
        <v>239</v>
      </c>
      <c r="B95" s="87" t="s">
        <v>254</v>
      </c>
      <c r="C95" s="88" t="s">
        <v>251</v>
      </c>
      <c r="D95" s="25" t="s">
        <v>39</v>
      </c>
      <c r="E95" s="26" t="s">
        <v>40</v>
      </c>
      <c r="F95" s="34" t="s">
        <v>255</v>
      </c>
      <c r="G95" s="23" t="s">
        <v>248</v>
      </c>
      <c r="H95" s="89"/>
      <c r="I95" s="71"/>
      <c r="J95" s="71">
        <v>250000.0</v>
      </c>
      <c r="K95" s="71">
        <v>250000.0</v>
      </c>
      <c r="L95" s="89"/>
      <c r="M95" s="89"/>
      <c r="N95" s="89"/>
      <c r="P95" s="172"/>
    </row>
    <row r="96" ht="15.75" customHeight="1">
      <c r="A96" s="62" t="s">
        <v>244</v>
      </c>
      <c r="B96" s="87" t="s">
        <v>470</v>
      </c>
      <c r="C96" s="88" t="s">
        <v>471</v>
      </c>
      <c r="D96" s="25" t="s">
        <v>39</v>
      </c>
      <c r="E96" s="26" t="s">
        <v>40</v>
      </c>
      <c r="F96" s="34" t="s">
        <v>472</v>
      </c>
      <c r="G96" s="23" t="s">
        <v>248</v>
      </c>
      <c r="H96" s="89"/>
      <c r="I96" s="71"/>
      <c r="J96" s="71">
        <v>1200000.0</v>
      </c>
      <c r="K96" s="71">
        <f>J96</f>
        <v>1200000</v>
      </c>
      <c r="L96" s="89"/>
      <c r="M96" s="89"/>
      <c r="N96" s="89"/>
      <c r="P96" s="172"/>
    </row>
    <row r="97" ht="15.75" customHeight="1">
      <c r="A97" s="46" t="s">
        <v>242</v>
      </c>
      <c r="P97" s="66"/>
    </row>
    <row r="98" ht="15.75" customHeight="1">
      <c r="P98" s="66"/>
    </row>
    <row r="99" ht="15.75" customHeight="1">
      <c r="A99" s="46"/>
    </row>
    <row r="100" ht="26.25" customHeight="1">
      <c r="A100" s="10" t="s">
        <v>4</v>
      </c>
      <c r="B100" s="11" t="s">
        <v>5</v>
      </c>
      <c r="C100" s="49"/>
      <c r="D100" s="13" t="s">
        <v>7</v>
      </c>
      <c r="E100" s="14"/>
      <c r="F100" s="50"/>
      <c r="G100" s="50"/>
      <c r="H100" s="15" t="s">
        <v>10</v>
      </c>
      <c r="I100" s="16"/>
      <c r="J100" s="16"/>
      <c r="K100" s="14"/>
      <c r="L100" s="13" t="s">
        <v>473</v>
      </c>
      <c r="M100" s="16"/>
      <c r="N100" s="14"/>
    </row>
    <row r="101" ht="15.75" customHeight="1">
      <c r="A101" s="18"/>
      <c r="B101" s="18"/>
      <c r="C101" s="12" t="s">
        <v>6</v>
      </c>
      <c r="D101" s="10" t="s">
        <v>12</v>
      </c>
      <c r="E101" s="10" t="s">
        <v>13</v>
      </c>
      <c r="F101" s="10" t="s">
        <v>8</v>
      </c>
      <c r="G101" s="10" t="s">
        <v>9</v>
      </c>
      <c r="H101" s="10" t="s">
        <v>14</v>
      </c>
      <c r="I101" s="10" t="s">
        <v>15</v>
      </c>
      <c r="J101" s="10" t="s">
        <v>16</v>
      </c>
      <c r="K101" s="10" t="s">
        <v>17</v>
      </c>
      <c r="L101" s="10" t="s">
        <v>18</v>
      </c>
      <c r="M101" s="10" t="s">
        <v>19</v>
      </c>
      <c r="N101" s="10" t="s">
        <v>20</v>
      </c>
    </row>
    <row r="102" ht="24.75" customHeight="1">
      <c r="A102" s="20"/>
      <c r="B102" s="20"/>
      <c r="C102" s="20"/>
      <c r="D102" s="20"/>
      <c r="E102" s="20"/>
      <c r="F102" s="20"/>
      <c r="G102" s="20"/>
      <c r="H102" s="20"/>
      <c r="I102" s="20"/>
      <c r="J102" s="20"/>
      <c r="K102" s="20"/>
      <c r="L102" s="20"/>
      <c r="M102" s="20"/>
      <c r="N102" s="20"/>
    </row>
    <row r="103" ht="15.75" customHeight="1">
      <c r="A103" s="21" t="s">
        <v>21</v>
      </c>
      <c r="B103" s="21" t="s">
        <v>22</v>
      </c>
      <c r="C103" s="21" t="s">
        <v>23</v>
      </c>
      <c r="D103" s="21" t="s">
        <v>24</v>
      </c>
      <c r="E103" s="21" t="s">
        <v>25</v>
      </c>
      <c r="F103" s="21" t="s">
        <v>26</v>
      </c>
      <c r="G103" s="21" t="s">
        <v>27</v>
      </c>
      <c r="H103" s="21" t="s">
        <v>28</v>
      </c>
      <c r="I103" s="21" t="s">
        <v>29</v>
      </c>
      <c r="J103" s="21" t="s">
        <v>30</v>
      </c>
      <c r="K103" s="21" t="s">
        <v>31</v>
      </c>
      <c r="L103" s="21" t="s">
        <v>32</v>
      </c>
      <c r="M103" s="21" t="s">
        <v>33</v>
      </c>
      <c r="N103" s="21" t="s">
        <v>34</v>
      </c>
    </row>
    <row r="104" ht="15.75" customHeight="1">
      <c r="A104" s="22" t="s">
        <v>130</v>
      </c>
      <c r="B104" s="16"/>
      <c r="C104" s="16"/>
      <c r="D104" s="16"/>
      <c r="E104" s="16"/>
      <c r="F104" s="16"/>
      <c r="G104" s="16"/>
      <c r="H104" s="16"/>
      <c r="I104" s="16"/>
      <c r="J104" s="16"/>
      <c r="K104" s="16"/>
      <c r="L104" s="16"/>
      <c r="M104" s="16"/>
      <c r="N104" s="14"/>
    </row>
    <row r="105" ht="15.75" customHeight="1">
      <c r="A105" s="152" t="s">
        <v>249</v>
      </c>
      <c r="B105" s="87" t="s">
        <v>474</v>
      </c>
      <c r="C105" s="88" t="s">
        <v>475</v>
      </c>
      <c r="D105" s="25" t="s">
        <v>39</v>
      </c>
      <c r="E105" s="26" t="s">
        <v>40</v>
      </c>
      <c r="F105" s="34" t="s">
        <v>476</v>
      </c>
      <c r="G105" s="23" t="s">
        <v>248</v>
      </c>
      <c r="H105" s="89"/>
      <c r="I105" s="71"/>
      <c r="J105" s="71">
        <v>200000.0</v>
      </c>
      <c r="K105" s="71">
        <f t="shared" ref="K105:K110" si="7">J105</f>
        <v>200000</v>
      </c>
      <c r="L105" s="89"/>
      <c r="M105" s="89"/>
      <c r="N105" s="89"/>
    </row>
    <row r="106" ht="15.75" customHeight="1">
      <c r="A106" s="62" t="s">
        <v>253</v>
      </c>
      <c r="B106" s="87" t="s">
        <v>477</v>
      </c>
      <c r="C106" s="88" t="s">
        <v>475</v>
      </c>
      <c r="D106" s="25" t="s">
        <v>39</v>
      </c>
      <c r="E106" s="26" t="s">
        <v>40</v>
      </c>
      <c r="F106" s="34" t="s">
        <v>478</v>
      </c>
      <c r="G106" s="23" t="s">
        <v>248</v>
      </c>
      <c r="H106" s="89"/>
      <c r="I106" s="71"/>
      <c r="J106" s="71">
        <v>92687.0</v>
      </c>
      <c r="K106" s="71">
        <f t="shared" si="7"/>
        <v>92687</v>
      </c>
      <c r="L106" s="89"/>
      <c r="M106" s="89"/>
      <c r="N106" s="89"/>
    </row>
    <row r="107" ht="15.75" customHeight="1">
      <c r="A107" s="62" t="s">
        <v>257</v>
      </c>
      <c r="B107" s="87" t="s">
        <v>479</v>
      </c>
      <c r="C107" s="88" t="s">
        <v>475</v>
      </c>
      <c r="D107" s="25" t="s">
        <v>39</v>
      </c>
      <c r="E107" s="26" t="s">
        <v>40</v>
      </c>
      <c r="F107" s="34" t="s">
        <v>480</v>
      </c>
      <c r="G107" s="23" t="s">
        <v>248</v>
      </c>
      <c r="H107" s="89"/>
      <c r="I107" s="71"/>
      <c r="J107" s="71">
        <v>100000.0</v>
      </c>
      <c r="K107" s="71">
        <f t="shared" si="7"/>
        <v>100000</v>
      </c>
      <c r="L107" s="89"/>
      <c r="M107" s="89"/>
      <c r="N107" s="89"/>
    </row>
    <row r="108" ht="15.75" customHeight="1">
      <c r="A108" s="62" t="s">
        <v>262</v>
      </c>
      <c r="B108" s="87" t="s">
        <v>481</v>
      </c>
      <c r="C108" s="88" t="s">
        <v>475</v>
      </c>
      <c r="D108" s="25" t="s">
        <v>39</v>
      </c>
      <c r="E108" s="26" t="s">
        <v>40</v>
      </c>
      <c r="F108" s="34" t="s">
        <v>482</v>
      </c>
      <c r="G108" s="23" t="s">
        <v>248</v>
      </c>
      <c r="H108" s="89"/>
      <c r="I108" s="71"/>
      <c r="J108" s="71">
        <v>250000.0</v>
      </c>
      <c r="K108" s="71">
        <f t="shared" si="7"/>
        <v>250000</v>
      </c>
      <c r="L108" s="89"/>
      <c r="M108" s="89"/>
      <c r="N108" s="89"/>
    </row>
    <row r="109" ht="15.75" customHeight="1">
      <c r="A109" s="62" t="s">
        <v>270</v>
      </c>
      <c r="B109" s="87" t="s">
        <v>483</v>
      </c>
      <c r="C109" s="88" t="s">
        <v>475</v>
      </c>
      <c r="D109" s="25" t="s">
        <v>39</v>
      </c>
      <c r="E109" s="26" t="s">
        <v>40</v>
      </c>
      <c r="F109" s="34" t="s">
        <v>484</v>
      </c>
      <c r="G109" s="23" t="s">
        <v>248</v>
      </c>
      <c r="H109" s="89"/>
      <c r="I109" s="71"/>
      <c r="J109" s="71">
        <v>200000.0</v>
      </c>
      <c r="K109" s="71">
        <f t="shared" si="7"/>
        <v>200000</v>
      </c>
      <c r="L109" s="89"/>
      <c r="M109" s="89"/>
      <c r="N109" s="89"/>
    </row>
    <row r="110" ht="15.75" customHeight="1">
      <c r="A110" s="62" t="s">
        <v>274</v>
      </c>
      <c r="B110" s="87" t="s">
        <v>485</v>
      </c>
      <c r="C110" s="88" t="s">
        <v>475</v>
      </c>
      <c r="D110" s="25" t="s">
        <v>39</v>
      </c>
      <c r="E110" s="26" t="s">
        <v>40</v>
      </c>
      <c r="F110" s="34" t="s">
        <v>486</v>
      </c>
      <c r="G110" s="23" t="s">
        <v>248</v>
      </c>
      <c r="H110" s="89"/>
      <c r="I110" s="71"/>
      <c r="J110" s="71">
        <v>50000.0</v>
      </c>
      <c r="K110" s="71">
        <f t="shared" si="7"/>
        <v>50000</v>
      </c>
      <c r="L110" s="89"/>
      <c r="M110" s="89"/>
      <c r="N110" s="89"/>
    </row>
    <row r="111" ht="15.75" customHeight="1">
      <c r="A111" s="39"/>
      <c r="B111" s="51"/>
      <c r="C111" s="52"/>
      <c r="D111" s="52"/>
      <c r="E111" s="52"/>
      <c r="F111" s="51"/>
      <c r="G111" s="52"/>
      <c r="H111" s="85" t="s">
        <v>256</v>
      </c>
      <c r="I111" s="16"/>
      <c r="J111" s="14"/>
      <c r="K111" s="86">
        <f>K110+K109+K108+K107+K106+K105+K96+K95+K94+K93</f>
        <v>8142687</v>
      </c>
      <c r="L111" s="65"/>
      <c r="M111" s="65"/>
      <c r="N111" s="65"/>
      <c r="P111" s="172">
        <v>8142687.0</v>
      </c>
    </row>
    <row r="112" ht="15.75" customHeight="1">
      <c r="A112" s="62" t="s">
        <v>280</v>
      </c>
      <c r="B112" s="63" t="s">
        <v>258</v>
      </c>
      <c r="C112" s="52" t="s">
        <v>259</v>
      </c>
      <c r="D112" s="25" t="s">
        <v>39</v>
      </c>
      <c r="E112" s="26" t="s">
        <v>40</v>
      </c>
      <c r="F112" s="51" t="s">
        <v>260</v>
      </c>
      <c r="G112" s="26" t="s">
        <v>261</v>
      </c>
      <c r="H112" s="91"/>
      <c r="I112" s="80">
        <v>4071343.0</v>
      </c>
      <c r="J112" s="91"/>
      <c r="K112" s="80">
        <f t="shared" ref="K112:K113" si="8">I112</f>
        <v>4071343</v>
      </c>
      <c r="L112" s="65"/>
      <c r="M112" s="65"/>
      <c r="N112" s="65"/>
    </row>
    <row r="113" ht="15.75" customHeight="1">
      <c r="A113" s="62" t="s">
        <v>284</v>
      </c>
      <c r="B113" s="63" t="s">
        <v>263</v>
      </c>
      <c r="C113" s="52" t="s">
        <v>264</v>
      </c>
      <c r="D113" s="92" t="s">
        <v>39</v>
      </c>
      <c r="E113" s="93" t="s">
        <v>40</v>
      </c>
      <c r="F113" s="51" t="s">
        <v>265</v>
      </c>
      <c r="G113" s="26" t="s">
        <v>266</v>
      </c>
      <c r="H113" s="70"/>
      <c r="I113" s="80">
        <v>4071344.0</v>
      </c>
      <c r="J113" s="80"/>
      <c r="K113" s="80">
        <f t="shared" si="8"/>
        <v>4071344</v>
      </c>
      <c r="L113" s="94"/>
      <c r="M113" s="94"/>
      <c r="N113" s="65"/>
    </row>
    <row r="114" ht="15.75" customHeight="1">
      <c r="A114" s="65"/>
      <c r="B114" s="51"/>
      <c r="C114" s="52"/>
      <c r="D114" s="52"/>
      <c r="E114" s="52"/>
      <c r="F114" s="51"/>
      <c r="G114" s="52"/>
      <c r="H114" s="85" t="s">
        <v>267</v>
      </c>
      <c r="I114" s="16"/>
      <c r="J114" s="14"/>
      <c r="K114" s="86">
        <f>K112+K113</f>
        <v>8142687</v>
      </c>
      <c r="L114" s="65"/>
      <c r="M114" s="65"/>
      <c r="N114" s="65"/>
      <c r="P114" s="172">
        <f>K112+K113</f>
        <v>8142687</v>
      </c>
    </row>
    <row r="115" ht="15.75" customHeight="1">
      <c r="A115" s="62" t="s">
        <v>289</v>
      </c>
      <c r="B115" s="95" t="s">
        <v>271</v>
      </c>
      <c r="C115" s="96" t="s">
        <v>272</v>
      </c>
      <c r="D115" s="97"/>
      <c r="E115" s="98"/>
      <c r="F115" s="99"/>
      <c r="G115" s="100"/>
      <c r="H115" s="100"/>
      <c r="I115" s="71">
        <v>1.53755127E7</v>
      </c>
      <c r="J115" s="100"/>
      <c r="K115" s="71">
        <v>1.53755127E7</v>
      </c>
      <c r="L115" s="50"/>
      <c r="M115" s="50"/>
      <c r="N115" s="100"/>
      <c r="P115" s="66"/>
    </row>
    <row r="116" ht="15.75" customHeight="1">
      <c r="A116" s="23"/>
      <c r="B116" s="95" t="s">
        <v>273</v>
      </c>
      <c r="C116" s="64"/>
      <c r="D116" s="101"/>
      <c r="E116" s="102"/>
      <c r="F116" s="103"/>
      <c r="G116" s="65"/>
      <c r="H116" s="65"/>
      <c r="I116" s="65"/>
      <c r="J116" s="65"/>
      <c r="K116" s="65"/>
      <c r="L116" s="65"/>
      <c r="M116" s="65"/>
      <c r="N116" s="65"/>
      <c r="P116" s="66"/>
    </row>
    <row r="117" ht="15.75" customHeight="1">
      <c r="A117" s="62" t="s">
        <v>293</v>
      </c>
      <c r="B117" s="63" t="s">
        <v>275</v>
      </c>
      <c r="C117" s="96" t="s">
        <v>276</v>
      </c>
      <c r="D117" s="25" t="s">
        <v>39</v>
      </c>
      <c r="E117" s="26" t="s">
        <v>40</v>
      </c>
      <c r="F117" s="104" t="s">
        <v>277</v>
      </c>
      <c r="G117" s="105" t="s">
        <v>278</v>
      </c>
      <c r="H117" s="70"/>
      <c r="I117" s="71">
        <v>100000.0</v>
      </c>
      <c r="J117" s="84"/>
      <c r="K117" s="71">
        <v>100000.0</v>
      </c>
      <c r="L117" s="71">
        <v>100000.0</v>
      </c>
      <c r="M117" s="80"/>
      <c r="N117" s="106" t="s">
        <v>279</v>
      </c>
      <c r="P117" s="66"/>
    </row>
    <row r="118" ht="15.75" customHeight="1">
      <c r="P118" s="172">
        <f>K127+K126+K125+K117+K115</f>
        <v>18695512.7</v>
      </c>
    </row>
    <row r="119" ht="15.75" customHeight="1">
      <c r="A119" s="46" t="s">
        <v>268</v>
      </c>
    </row>
    <row r="120" ht="15.75" customHeight="1">
      <c r="A120" s="46"/>
      <c r="B120" s="46"/>
      <c r="C120" s="46"/>
      <c r="D120" s="46"/>
      <c r="E120" s="46"/>
      <c r="F120" s="46"/>
      <c r="G120" s="46"/>
      <c r="H120" s="46"/>
      <c r="I120" s="46"/>
      <c r="J120" s="46"/>
      <c r="K120" s="46"/>
      <c r="L120" s="46"/>
      <c r="M120" s="46"/>
      <c r="N120" s="46"/>
    </row>
    <row r="121" ht="27.75" customHeight="1">
      <c r="A121" s="10" t="s">
        <v>4</v>
      </c>
      <c r="B121" s="11" t="s">
        <v>5</v>
      </c>
      <c r="C121" s="49"/>
      <c r="D121" s="13" t="s">
        <v>7</v>
      </c>
      <c r="E121" s="14"/>
      <c r="F121" s="50"/>
      <c r="G121" s="50"/>
      <c r="H121" s="15" t="s">
        <v>10</v>
      </c>
      <c r="I121" s="16"/>
      <c r="J121" s="16"/>
      <c r="K121" s="14"/>
      <c r="L121" s="13" t="s">
        <v>487</v>
      </c>
      <c r="M121" s="16"/>
      <c r="N121" s="14"/>
    </row>
    <row r="122" ht="15.75" customHeight="1">
      <c r="A122" s="18"/>
      <c r="B122" s="18"/>
      <c r="C122" s="12" t="s">
        <v>6</v>
      </c>
      <c r="D122" s="10" t="s">
        <v>12</v>
      </c>
      <c r="E122" s="10" t="s">
        <v>13</v>
      </c>
      <c r="F122" s="10" t="s">
        <v>8</v>
      </c>
      <c r="G122" s="10" t="s">
        <v>9</v>
      </c>
      <c r="H122" s="10" t="s">
        <v>14</v>
      </c>
      <c r="I122" s="19" t="s">
        <v>15</v>
      </c>
      <c r="J122" s="10" t="s">
        <v>16</v>
      </c>
      <c r="K122" s="10" t="s">
        <v>17</v>
      </c>
      <c r="L122" s="10" t="s">
        <v>18</v>
      </c>
      <c r="M122" s="10" t="s">
        <v>19</v>
      </c>
      <c r="N122" s="10" t="s">
        <v>20</v>
      </c>
    </row>
    <row r="123" ht="23.25" customHeight="1">
      <c r="A123" s="20"/>
      <c r="B123" s="20"/>
      <c r="C123" s="20"/>
      <c r="D123" s="20"/>
      <c r="E123" s="20"/>
      <c r="F123" s="20"/>
      <c r="G123" s="20"/>
      <c r="H123" s="20"/>
      <c r="I123" s="20"/>
      <c r="J123" s="20"/>
      <c r="K123" s="20"/>
      <c r="L123" s="20"/>
      <c r="M123" s="20"/>
      <c r="N123" s="20"/>
    </row>
    <row r="124" ht="15.75" customHeight="1">
      <c r="A124" s="21" t="s">
        <v>21</v>
      </c>
      <c r="B124" s="21" t="s">
        <v>22</v>
      </c>
      <c r="C124" s="21" t="s">
        <v>23</v>
      </c>
      <c r="D124" s="21" t="s">
        <v>24</v>
      </c>
      <c r="E124" s="21" t="s">
        <v>25</v>
      </c>
      <c r="F124" s="21" t="s">
        <v>26</v>
      </c>
      <c r="G124" s="21" t="s">
        <v>27</v>
      </c>
      <c r="H124" s="21" t="s">
        <v>28</v>
      </c>
      <c r="I124" s="21" t="s">
        <v>29</v>
      </c>
      <c r="J124" s="21" t="s">
        <v>30</v>
      </c>
      <c r="K124" s="21" t="s">
        <v>31</v>
      </c>
      <c r="L124" s="21" t="s">
        <v>32</v>
      </c>
      <c r="M124" s="21" t="s">
        <v>33</v>
      </c>
      <c r="N124" s="21" t="s">
        <v>34</v>
      </c>
    </row>
    <row r="125" ht="15.75" customHeight="1">
      <c r="A125" s="62" t="s">
        <v>296</v>
      </c>
      <c r="B125" s="63" t="s">
        <v>281</v>
      </c>
      <c r="C125" s="96" t="s">
        <v>123</v>
      </c>
      <c r="D125" s="25" t="s">
        <v>39</v>
      </c>
      <c r="E125" s="26" t="s">
        <v>40</v>
      </c>
      <c r="F125" s="82" t="s">
        <v>282</v>
      </c>
      <c r="G125" s="105" t="s">
        <v>278</v>
      </c>
      <c r="H125" s="70"/>
      <c r="I125" s="71">
        <v>120000.0</v>
      </c>
      <c r="J125" s="84"/>
      <c r="K125" s="71">
        <v>120000.0</v>
      </c>
      <c r="L125" s="71"/>
      <c r="M125" s="37"/>
      <c r="N125" s="106" t="s">
        <v>283</v>
      </c>
    </row>
    <row r="126" ht="15.75" customHeight="1">
      <c r="A126" s="62" t="s">
        <v>301</v>
      </c>
      <c r="B126" s="63" t="s">
        <v>285</v>
      </c>
      <c r="C126" s="96" t="s">
        <v>286</v>
      </c>
      <c r="D126" s="25" t="s">
        <v>39</v>
      </c>
      <c r="E126" s="26" t="s">
        <v>40</v>
      </c>
      <c r="F126" s="104" t="s">
        <v>287</v>
      </c>
      <c r="G126" s="105" t="s">
        <v>278</v>
      </c>
      <c r="H126" s="70"/>
      <c r="I126" s="71">
        <v>100000.0</v>
      </c>
      <c r="J126" s="84"/>
      <c r="K126" s="71">
        <v>100000.0</v>
      </c>
      <c r="L126" s="80">
        <v>100000.0</v>
      </c>
      <c r="M126" s="37"/>
      <c r="N126" s="106" t="s">
        <v>288</v>
      </c>
    </row>
    <row r="127" ht="15.75" customHeight="1">
      <c r="A127" s="62" t="s">
        <v>306</v>
      </c>
      <c r="B127" s="63" t="s">
        <v>290</v>
      </c>
      <c r="C127" s="96" t="s">
        <v>123</v>
      </c>
      <c r="D127" s="25" t="s">
        <v>39</v>
      </c>
      <c r="E127" s="26" t="s">
        <v>40</v>
      </c>
      <c r="F127" s="104" t="s">
        <v>291</v>
      </c>
      <c r="G127" s="107" t="s">
        <v>278</v>
      </c>
      <c r="H127" s="70"/>
      <c r="I127" s="31"/>
      <c r="J127" s="80">
        <v>3000000.0</v>
      </c>
      <c r="K127" s="31">
        <v>3000000.0</v>
      </c>
      <c r="L127" s="80">
        <v>3000000.0</v>
      </c>
      <c r="M127" s="37"/>
      <c r="N127" s="106" t="s">
        <v>292</v>
      </c>
    </row>
    <row r="128" ht="15.75" customHeight="1">
      <c r="A128" s="62" t="s">
        <v>309</v>
      </c>
      <c r="B128" s="63" t="s">
        <v>294</v>
      </c>
      <c r="C128" s="96" t="s">
        <v>123</v>
      </c>
      <c r="D128" s="25" t="s">
        <v>39</v>
      </c>
      <c r="E128" s="26" t="s">
        <v>40</v>
      </c>
      <c r="F128" s="63" t="s">
        <v>294</v>
      </c>
      <c r="G128" s="107" t="s">
        <v>278</v>
      </c>
      <c r="H128" s="70"/>
      <c r="I128" s="31">
        <v>4500000.0</v>
      </c>
      <c r="J128" s="84"/>
      <c r="K128" s="31">
        <v>4500000.0</v>
      </c>
      <c r="L128" s="37"/>
      <c r="M128" s="37"/>
      <c r="N128" s="106" t="s">
        <v>295</v>
      </c>
    </row>
    <row r="129" ht="15.75" customHeight="1">
      <c r="A129" s="62" t="s">
        <v>313</v>
      </c>
      <c r="B129" s="87" t="s">
        <v>297</v>
      </c>
      <c r="C129" s="96" t="s">
        <v>298</v>
      </c>
      <c r="D129" s="25" t="s">
        <v>39</v>
      </c>
      <c r="E129" s="26" t="s">
        <v>40</v>
      </c>
      <c r="F129" s="108" t="s">
        <v>299</v>
      </c>
      <c r="G129" s="107" t="s">
        <v>278</v>
      </c>
      <c r="H129" s="109"/>
      <c r="I129" s="31">
        <v>4500000.0</v>
      </c>
      <c r="J129" s="109"/>
      <c r="K129" s="37">
        <v>4500000.0</v>
      </c>
      <c r="L129" s="37"/>
      <c r="M129" s="109"/>
      <c r="N129" s="110" t="s">
        <v>300</v>
      </c>
    </row>
    <row r="130" ht="15.75" customHeight="1">
      <c r="A130" s="62" t="s">
        <v>318</v>
      </c>
      <c r="B130" s="87" t="s">
        <v>302</v>
      </c>
      <c r="C130" s="107" t="s">
        <v>303</v>
      </c>
      <c r="D130" s="52" t="s">
        <v>39</v>
      </c>
      <c r="E130" s="52" t="s">
        <v>40</v>
      </c>
      <c r="F130" s="34" t="s">
        <v>304</v>
      </c>
      <c r="G130" s="107" t="s">
        <v>278</v>
      </c>
      <c r="H130" s="109"/>
      <c r="I130" s="37"/>
      <c r="J130" s="31">
        <v>5000000.0</v>
      </c>
      <c r="K130" s="37">
        <v>5000000.0</v>
      </c>
      <c r="L130" s="37"/>
      <c r="M130" s="109"/>
      <c r="N130" s="110" t="s">
        <v>305</v>
      </c>
    </row>
    <row r="131" ht="15.75" customHeight="1">
      <c r="A131" s="62" t="s">
        <v>325</v>
      </c>
      <c r="B131" s="111" t="s">
        <v>307</v>
      </c>
      <c r="C131" s="96" t="s">
        <v>298</v>
      </c>
      <c r="D131" s="52" t="s">
        <v>39</v>
      </c>
      <c r="E131" s="52" t="s">
        <v>40</v>
      </c>
      <c r="F131" s="34" t="s">
        <v>308</v>
      </c>
      <c r="G131" s="107" t="s">
        <v>278</v>
      </c>
      <c r="H131" s="109"/>
      <c r="I131" s="37"/>
      <c r="J131" s="71">
        <v>2700000.0</v>
      </c>
      <c r="K131" s="112">
        <v>2700000.0</v>
      </c>
      <c r="L131" s="113"/>
      <c r="M131" s="109"/>
      <c r="N131" s="114"/>
    </row>
    <row r="132" ht="58.5" customHeight="1">
      <c r="A132" s="62" t="s">
        <v>329</v>
      </c>
      <c r="B132" s="115" t="s">
        <v>310</v>
      </c>
      <c r="C132" s="96" t="s">
        <v>272</v>
      </c>
      <c r="D132" s="52" t="s">
        <v>39</v>
      </c>
      <c r="E132" s="52" t="s">
        <v>40</v>
      </c>
      <c r="F132" s="34" t="s">
        <v>311</v>
      </c>
      <c r="G132" s="107" t="s">
        <v>278</v>
      </c>
      <c r="H132" s="109"/>
      <c r="I132" s="37"/>
      <c r="J132" s="31">
        <v>4201982.0</v>
      </c>
      <c r="K132" s="37">
        <v>4201982.0</v>
      </c>
      <c r="L132" s="113"/>
      <c r="M132" s="109"/>
      <c r="N132" s="114"/>
    </row>
    <row r="133" ht="16.5" customHeight="1">
      <c r="A133" s="116"/>
      <c r="B133" s="95" t="s">
        <v>312</v>
      </c>
      <c r="C133" s="96"/>
      <c r="D133" s="25"/>
      <c r="E133" s="26"/>
      <c r="F133" s="34"/>
      <c r="G133" s="107"/>
      <c r="H133" s="109"/>
      <c r="I133" s="113"/>
      <c r="J133" s="109"/>
      <c r="K133" s="113"/>
      <c r="L133" s="113"/>
      <c r="M133" s="109"/>
      <c r="N133" s="116"/>
    </row>
    <row r="134" ht="76.5" customHeight="1">
      <c r="A134" s="62" t="s">
        <v>336</v>
      </c>
      <c r="B134" s="63" t="s">
        <v>314</v>
      </c>
      <c r="C134" s="117" t="s">
        <v>123</v>
      </c>
      <c r="D134" s="25" t="s">
        <v>315</v>
      </c>
      <c r="E134" s="26" t="s">
        <v>40</v>
      </c>
      <c r="F134" s="108" t="s">
        <v>316</v>
      </c>
      <c r="G134" s="107" t="s">
        <v>278</v>
      </c>
      <c r="H134" s="70"/>
      <c r="I134" s="31">
        <v>500000.0</v>
      </c>
      <c r="J134" s="84"/>
      <c r="K134" s="31">
        <v>500000.0</v>
      </c>
      <c r="L134" s="37">
        <v>500000.0</v>
      </c>
      <c r="M134" s="37"/>
      <c r="N134" s="106" t="s">
        <v>317</v>
      </c>
    </row>
    <row r="135" ht="15.75" customHeight="1">
      <c r="P135" s="172">
        <f>K145+K144+K143+K134+K132+K131+K130+K129+K128</f>
        <v>23901982</v>
      </c>
    </row>
    <row r="136" ht="15.75" customHeight="1">
      <c r="A136" s="46" t="s">
        <v>323</v>
      </c>
    </row>
    <row r="137" ht="15.75" customHeight="1"/>
    <row r="138" ht="15.75" customHeight="1">
      <c r="A138" s="10" t="s">
        <v>4</v>
      </c>
      <c r="B138" s="11" t="s">
        <v>5</v>
      </c>
      <c r="C138" s="49"/>
      <c r="D138" s="13" t="s">
        <v>7</v>
      </c>
      <c r="E138" s="14"/>
      <c r="F138" s="50"/>
      <c r="G138" s="50"/>
      <c r="H138" s="15" t="s">
        <v>10</v>
      </c>
      <c r="I138" s="16"/>
      <c r="J138" s="16"/>
      <c r="K138" s="14"/>
      <c r="L138" s="17" t="s">
        <v>488</v>
      </c>
      <c r="M138" s="16"/>
      <c r="N138" s="14"/>
    </row>
    <row r="139" ht="15.75" customHeight="1">
      <c r="A139" s="18"/>
      <c r="B139" s="18"/>
      <c r="C139" s="12" t="s">
        <v>6</v>
      </c>
      <c r="D139" s="10" t="s">
        <v>12</v>
      </c>
      <c r="E139" s="10" t="s">
        <v>13</v>
      </c>
      <c r="F139" s="10" t="s">
        <v>8</v>
      </c>
      <c r="G139" s="10" t="s">
        <v>9</v>
      </c>
      <c r="H139" s="10" t="s">
        <v>14</v>
      </c>
      <c r="I139" s="10" t="s">
        <v>15</v>
      </c>
      <c r="J139" s="10" t="s">
        <v>16</v>
      </c>
      <c r="K139" s="10" t="s">
        <v>17</v>
      </c>
      <c r="L139" s="10" t="s">
        <v>18</v>
      </c>
      <c r="M139" s="10" t="s">
        <v>19</v>
      </c>
      <c r="N139" s="10" t="s">
        <v>20</v>
      </c>
    </row>
    <row r="140" ht="27.75" customHeight="1">
      <c r="A140" s="20"/>
      <c r="B140" s="20"/>
      <c r="C140" s="20"/>
      <c r="D140" s="20"/>
      <c r="E140" s="20"/>
      <c r="F140" s="20"/>
      <c r="G140" s="20"/>
      <c r="H140" s="20"/>
      <c r="I140" s="20"/>
      <c r="J140" s="20"/>
      <c r="K140" s="20"/>
      <c r="L140" s="20"/>
      <c r="M140" s="20"/>
      <c r="N140" s="20"/>
    </row>
    <row r="141" ht="15.75" customHeight="1">
      <c r="A141" s="21" t="s">
        <v>21</v>
      </c>
      <c r="B141" s="21" t="s">
        <v>22</v>
      </c>
      <c r="C141" s="21" t="s">
        <v>23</v>
      </c>
      <c r="D141" s="21" t="s">
        <v>24</v>
      </c>
      <c r="E141" s="21" t="s">
        <v>25</v>
      </c>
      <c r="F141" s="21" t="s">
        <v>26</v>
      </c>
      <c r="G141" s="21" t="s">
        <v>27</v>
      </c>
      <c r="H141" s="21" t="s">
        <v>28</v>
      </c>
      <c r="I141" s="21" t="s">
        <v>29</v>
      </c>
      <c r="J141" s="21" t="s">
        <v>30</v>
      </c>
      <c r="K141" s="21" t="s">
        <v>31</v>
      </c>
      <c r="L141" s="21" t="s">
        <v>32</v>
      </c>
      <c r="M141" s="21" t="s">
        <v>33</v>
      </c>
      <c r="N141" s="21" t="s">
        <v>34</v>
      </c>
    </row>
    <row r="142" ht="15.75" customHeight="1">
      <c r="A142" s="116"/>
      <c r="B142" s="95" t="s">
        <v>312</v>
      </c>
      <c r="C142" s="96"/>
      <c r="D142" s="25"/>
      <c r="E142" s="26"/>
      <c r="F142" s="34"/>
      <c r="G142" s="107"/>
      <c r="H142" s="109"/>
      <c r="I142" s="113"/>
      <c r="J142" s="109"/>
      <c r="K142" s="113"/>
      <c r="L142" s="113"/>
      <c r="M142" s="109"/>
      <c r="N142" s="116"/>
    </row>
    <row r="143" ht="15.75" customHeight="1">
      <c r="A143" s="62" t="s">
        <v>339</v>
      </c>
      <c r="B143" s="75" t="s">
        <v>319</v>
      </c>
      <c r="C143" s="117" t="s">
        <v>320</v>
      </c>
      <c r="D143" s="25" t="s">
        <v>315</v>
      </c>
      <c r="E143" s="26" t="s">
        <v>40</v>
      </c>
      <c r="F143" s="82" t="s">
        <v>321</v>
      </c>
      <c r="G143" s="107" t="s">
        <v>278</v>
      </c>
      <c r="H143" s="70"/>
      <c r="I143" s="31"/>
      <c r="J143" s="31">
        <v>1500000.0</v>
      </c>
      <c r="K143" s="31">
        <v>1500000.0</v>
      </c>
      <c r="L143" s="37"/>
      <c r="M143" s="37"/>
      <c r="N143" s="106" t="s">
        <v>322</v>
      </c>
    </row>
    <row r="144" ht="15.75" customHeight="1">
      <c r="A144" s="62" t="s">
        <v>343</v>
      </c>
      <c r="B144" s="83" t="s">
        <v>326</v>
      </c>
      <c r="C144" s="52" t="s">
        <v>123</v>
      </c>
      <c r="D144" s="52" t="s">
        <v>315</v>
      </c>
      <c r="E144" s="52" t="s">
        <v>40</v>
      </c>
      <c r="F144" s="82" t="s">
        <v>327</v>
      </c>
      <c r="G144" s="107" t="s">
        <v>278</v>
      </c>
      <c r="H144" s="70"/>
      <c r="I144" s="31">
        <v>500000.0</v>
      </c>
      <c r="J144" s="84"/>
      <c r="K144" s="31">
        <v>500000.0</v>
      </c>
      <c r="L144" s="31">
        <v>500000.0</v>
      </c>
      <c r="M144" s="37"/>
      <c r="N144" s="106" t="s">
        <v>328</v>
      </c>
    </row>
    <row r="145" ht="15.75" customHeight="1">
      <c r="A145" s="62" t="s">
        <v>345</v>
      </c>
      <c r="B145" s="118" t="s">
        <v>330</v>
      </c>
      <c r="C145" s="117" t="s">
        <v>123</v>
      </c>
      <c r="D145" s="40" t="s">
        <v>315</v>
      </c>
      <c r="E145" s="41" t="s">
        <v>40</v>
      </c>
      <c r="F145" s="69" t="s">
        <v>331</v>
      </c>
      <c r="G145" s="96" t="s">
        <v>278</v>
      </c>
      <c r="H145" s="119"/>
      <c r="I145" s="43">
        <v>500000.0</v>
      </c>
      <c r="J145" s="120"/>
      <c r="K145" s="43">
        <v>500000.0</v>
      </c>
      <c r="L145" s="121"/>
      <c r="M145" s="44"/>
      <c r="N145" s="122" t="s">
        <v>332</v>
      </c>
    </row>
    <row r="146" ht="15.75" customHeight="1">
      <c r="A146" s="116"/>
      <c r="B146" s="95" t="s">
        <v>335</v>
      </c>
      <c r="C146" s="96"/>
      <c r="D146" s="25"/>
      <c r="E146" s="26"/>
      <c r="F146" s="83"/>
      <c r="G146" s="105"/>
      <c r="H146" s="70"/>
      <c r="I146" s="84"/>
      <c r="J146" s="84"/>
      <c r="K146" s="31"/>
      <c r="L146" s="37"/>
      <c r="M146" s="37"/>
      <c r="N146" s="133"/>
    </row>
    <row r="147" ht="130.5" customHeight="1">
      <c r="A147" s="62" t="s">
        <v>347</v>
      </c>
      <c r="B147" s="63" t="s">
        <v>337</v>
      </c>
      <c r="C147" s="96" t="s">
        <v>123</v>
      </c>
      <c r="D147" s="25" t="s">
        <v>315</v>
      </c>
      <c r="E147" s="26" t="s">
        <v>40</v>
      </c>
      <c r="F147" s="134" t="s">
        <v>338</v>
      </c>
      <c r="G147" s="107" t="s">
        <v>278</v>
      </c>
      <c r="H147" s="70"/>
      <c r="I147" s="31">
        <v>4000000.0</v>
      </c>
      <c r="J147" s="84"/>
      <c r="K147" s="31">
        <v>4000000.0</v>
      </c>
      <c r="L147" s="37"/>
      <c r="M147" s="37"/>
      <c r="N147" s="133"/>
    </row>
    <row r="148" ht="207.75" customHeight="1">
      <c r="A148" s="62" t="s">
        <v>489</v>
      </c>
      <c r="B148" s="95" t="s">
        <v>340</v>
      </c>
      <c r="C148" s="117" t="s">
        <v>123</v>
      </c>
      <c r="D148" s="25" t="s">
        <v>315</v>
      </c>
      <c r="E148" s="26" t="s">
        <v>40</v>
      </c>
      <c r="F148" s="134" t="s">
        <v>341</v>
      </c>
      <c r="G148" s="107" t="s">
        <v>278</v>
      </c>
      <c r="H148" s="70"/>
      <c r="I148" s="31">
        <v>4000000.0</v>
      </c>
      <c r="J148" s="84"/>
      <c r="K148" s="31">
        <v>4000000.0</v>
      </c>
      <c r="L148" s="37"/>
      <c r="M148" s="37"/>
      <c r="N148" s="133"/>
    </row>
    <row r="149" ht="15.75" customHeight="1">
      <c r="A149" s="46" t="s">
        <v>333</v>
      </c>
    </row>
    <row r="150" ht="15.75" customHeight="1">
      <c r="A150" s="46"/>
      <c r="B150" s="46"/>
      <c r="C150" s="46"/>
      <c r="D150" s="46"/>
      <c r="E150" s="46"/>
      <c r="F150" s="46"/>
      <c r="G150" s="46"/>
      <c r="H150" s="46"/>
      <c r="I150" s="46"/>
      <c r="J150" s="46"/>
      <c r="K150" s="46"/>
      <c r="L150" s="46"/>
      <c r="M150" s="46"/>
      <c r="N150" s="46"/>
    </row>
    <row r="151" ht="26.25" customHeight="1">
      <c r="A151" s="10" t="s">
        <v>4</v>
      </c>
      <c r="B151" s="11" t="s">
        <v>5</v>
      </c>
      <c r="C151" s="49"/>
      <c r="D151" s="13" t="s">
        <v>7</v>
      </c>
      <c r="E151" s="14"/>
      <c r="F151" s="50"/>
      <c r="G151" s="50"/>
      <c r="H151" s="15" t="s">
        <v>10</v>
      </c>
      <c r="I151" s="16"/>
      <c r="J151" s="16"/>
      <c r="K151" s="14"/>
      <c r="L151" s="13" t="s">
        <v>490</v>
      </c>
      <c r="M151" s="16"/>
      <c r="N151" s="14"/>
    </row>
    <row r="152" ht="15.75" customHeight="1">
      <c r="A152" s="18"/>
      <c r="B152" s="18"/>
      <c r="C152" s="12" t="s">
        <v>6</v>
      </c>
      <c r="D152" s="10" t="s">
        <v>12</v>
      </c>
      <c r="E152" s="10" t="s">
        <v>13</v>
      </c>
      <c r="F152" s="10" t="s">
        <v>8</v>
      </c>
      <c r="G152" s="10" t="s">
        <v>9</v>
      </c>
      <c r="H152" s="10" t="s">
        <v>14</v>
      </c>
      <c r="I152" s="10" t="s">
        <v>15</v>
      </c>
      <c r="J152" s="10" t="s">
        <v>16</v>
      </c>
      <c r="K152" s="10" t="s">
        <v>17</v>
      </c>
      <c r="L152" s="10" t="s">
        <v>18</v>
      </c>
      <c r="M152" s="10" t="s">
        <v>19</v>
      </c>
      <c r="N152" s="10" t="s">
        <v>20</v>
      </c>
    </row>
    <row r="153" ht="24.75" customHeight="1">
      <c r="A153" s="20"/>
      <c r="B153" s="20"/>
      <c r="C153" s="20"/>
      <c r="D153" s="20"/>
      <c r="E153" s="20"/>
      <c r="F153" s="20"/>
      <c r="G153" s="20"/>
      <c r="H153" s="20"/>
      <c r="I153" s="20"/>
      <c r="J153" s="20"/>
      <c r="K153" s="20"/>
      <c r="L153" s="20"/>
      <c r="M153" s="20"/>
      <c r="N153" s="20"/>
    </row>
    <row r="154" ht="15.75" customHeight="1">
      <c r="A154" s="21" t="s">
        <v>21</v>
      </c>
      <c r="B154" s="21" t="s">
        <v>22</v>
      </c>
      <c r="C154" s="21" t="s">
        <v>23</v>
      </c>
      <c r="D154" s="21" t="s">
        <v>24</v>
      </c>
      <c r="E154" s="21" t="s">
        <v>25</v>
      </c>
      <c r="F154" s="21" t="s">
        <v>26</v>
      </c>
      <c r="G154" s="21" t="s">
        <v>27</v>
      </c>
      <c r="H154" s="21" t="s">
        <v>28</v>
      </c>
      <c r="I154" s="21" t="s">
        <v>29</v>
      </c>
      <c r="J154" s="21" t="s">
        <v>30</v>
      </c>
      <c r="K154" s="21" t="s">
        <v>31</v>
      </c>
      <c r="L154" s="21" t="s">
        <v>32</v>
      </c>
      <c r="M154" s="21" t="s">
        <v>33</v>
      </c>
      <c r="N154" s="21" t="s">
        <v>34</v>
      </c>
    </row>
    <row r="155" ht="15.75" customHeight="1">
      <c r="A155" s="100"/>
      <c r="B155" s="95" t="s">
        <v>342</v>
      </c>
      <c r="C155" s="117"/>
      <c r="D155" s="25"/>
      <c r="E155" s="26"/>
      <c r="F155" s="82"/>
      <c r="G155" s="107"/>
      <c r="H155" s="70"/>
      <c r="I155" s="31"/>
      <c r="J155" s="84"/>
      <c r="K155" s="31"/>
      <c r="L155" s="37"/>
      <c r="M155" s="37"/>
      <c r="N155" s="133"/>
    </row>
    <row r="156" ht="15.75" customHeight="1">
      <c r="A156" s="62" t="s">
        <v>491</v>
      </c>
      <c r="B156" s="77" t="s">
        <v>344</v>
      </c>
      <c r="C156" s="117" t="s">
        <v>123</v>
      </c>
      <c r="D156" s="25" t="s">
        <v>315</v>
      </c>
      <c r="E156" s="26" t="s">
        <v>40</v>
      </c>
      <c r="F156" s="134"/>
      <c r="G156" s="107" t="s">
        <v>278</v>
      </c>
      <c r="H156" s="70"/>
      <c r="I156" s="31"/>
      <c r="J156" s="84"/>
      <c r="K156" s="31">
        <v>150000.0</v>
      </c>
      <c r="L156" s="37"/>
      <c r="M156" s="37"/>
      <c r="N156" s="133"/>
    </row>
    <row r="157" ht="15.75" customHeight="1">
      <c r="A157" s="62" t="s">
        <v>492</v>
      </c>
      <c r="B157" s="63" t="s">
        <v>346</v>
      </c>
      <c r="C157" s="117" t="s">
        <v>123</v>
      </c>
      <c r="D157" s="25" t="s">
        <v>315</v>
      </c>
      <c r="E157" s="26" t="s">
        <v>40</v>
      </c>
      <c r="F157" s="87"/>
      <c r="G157" s="107" t="s">
        <v>278</v>
      </c>
      <c r="H157" s="70"/>
      <c r="I157" s="31"/>
      <c r="J157" s="84"/>
      <c r="K157" s="31">
        <v>354214.3</v>
      </c>
      <c r="L157" s="37"/>
      <c r="M157" s="37"/>
      <c r="N157" s="133"/>
    </row>
    <row r="158" ht="15.75" customHeight="1">
      <c r="A158" s="62" t="s">
        <v>493</v>
      </c>
      <c r="B158" s="63" t="s">
        <v>348</v>
      </c>
      <c r="C158" s="117" t="s">
        <v>123</v>
      </c>
      <c r="D158" s="25" t="s">
        <v>315</v>
      </c>
      <c r="E158" s="26" t="s">
        <v>40</v>
      </c>
      <c r="F158" s="75"/>
      <c r="G158" s="107" t="s">
        <v>278</v>
      </c>
      <c r="H158" s="70"/>
      <c r="I158" s="31"/>
      <c r="J158" s="84"/>
      <c r="K158" s="31">
        <v>150000.0</v>
      </c>
      <c r="L158" s="37"/>
      <c r="M158" s="37"/>
      <c r="N158" s="133"/>
    </row>
    <row r="159" ht="15.75" customHeight="1">
      <c r="A159" s="27"/>
      <c r="B159" s="27"/>
      <c r="C159" s="27"/>
      <c r="D159" s="27"/>
      <c r="E159" s="27"/>
      <c r="F159" s="27"/>
      <c r="G159" s="27"/>
      <c r="H159" s="85" t="s">
        <v>349</v>
      </c>
      <c r="I159" s="16"/>
      <c r="J159" s="14"/>
      <c r="K159" s="86">
        <f>K158+K157+K156+K148+K147+K145+K144+K143+K134+K132+K131+K130+K129+K128+K127+K126+K125+K117+K115</f>
        <v>51251709</v>
      </c>
      <c r="L159" s="27"/>
      <c r="M159" s="27"/>
      <c r="N159" s="27"/>
    </row>
    <row r="160" ht="15.75" customHeight="1">
      <c r="A160" s="146" t="s">
        <v>352</v>
      </c>
      <c r="B160" s="48"/>
      <c r="C160" s="48"/>
      <c r="D160" s="48"/>
      <c r="E160" s="48"/>
      <c r="F160" s="48"/>
      <c r="G160" s="48"/>
      <c r="H160" s="48"/>
      <c r="I160" s="48"/>
      <c r="J160" s="48"/>
      <c r="K160" s="48"/>
      <c r="L160" s="48"/>
      <c r="M160" s="48"/>
      <c r="N160" s="147"/>
    </row>
    <row r="161" ht="15.75" customHeight="1">
      <c r="A161" s="152" t="s">
        <v>353</v>
      </c>
      <c r="B161" s="63" t="s">
        <v>354</v>
      </c>
      <c r="C161" s="52" t="s">
        <v>355</v>
      </c>
      <c r="D161" s="25" t="s">
        <v>39</v>
      </c>
      <c r="E161" s="26" t="s">
        <v>40</v>
      </c>
      <c r="F161" s="51" t="s">
        <v>356</v>
      </c>
      <c r="G161" s="26" t="s">
        <v>135</v>
      </c>
      <c r="H161" s="70"/>
      <c r="I161" s="31">
        <v>3.509993142E7</v>
      </c>
      <c r="J161" s="51"/>
      <c r="K161" s="31">
        <f t="shared" ref="K161:K164" si="9">SUM(I161:J161)</f>
        <v>35099931.42</v>
      </c>
      <c r="L161" s="33"/>
      <c r="M161" s="33"/>
      <c r="N161" s="34"/>
    </row>
    <row r="162" ht="15.75" customHeight="1">
      <c r="A162" s="152" t="s">
        <v>357</v>
      </c>
      <c r="B162" s="63" t="s">
        <v>358</v>
      </c>
      <c r="C162" s="52" t="s">
        <v>355</v>
      </c>
      <c r="D162" s="25" t="s">
        <v>39</v>
      </c>
      <c r="E162" s="26" t="s">
        <v>40</v>
      </c>
      <c r="F162" s="51" t="s">
        <v>356</v>
      </c>
      <c r="G162" s="26" t="s">
        <v>135</v>
      </c>
      <c r="H162" s="70"/>
      <c r="I162" s="31">
        <v>4.498E7</v>
      </c>
      <c r="J162" s="51"/>
      <c r="K162" s="31">
        <f t="shared" si="9"/>
        <v>44980000</v>
      </c>
      <c r="L162" s="33"/>
      <c r="M162" s="33"/>
      <c r="N162" s="34"/>
    </row>
    <row r="163" ht="15.75" customHeight="1">
      <c r="A163" s="152" t="s">
        <v>359</v>
      </c>
      <c r="B163" s="63" t="s">
        <v>360</v>
      </c>
      <c r="C163" s="52" t="s">
        <v>355</v>
      </c>
      <c r="D163" s="25" t="s">
        <v>39</v>
      </c>
      <c r="E163" s="26" t="s">
        <v>40</v>
      </c>
      <c r="F163" s="51" t="s">
        <v>356</v>
      </c>
      <c r="G163" s="26" t="s">
        <v>135</v>
      </c>
      <c r="H163" s="70"/>
      <c r="I163" s="31">
        <v>5000000.0</v>
      </c>
      <c r="J163" s="51"/>
      <c r="K163" s="31">
        <f t="shared" si="9"/>
        <v>5000000</v>
      </c>
      <c r="L163" s="33"/>
      <c r="M163" s="33"/>
      <c r="N163" s="34"/>
    </row>
    <row r="164" ht="15.75" customHeight="1">
      <c r="A164" s="152" t="s">
        <v>361</v>
      </c>
      <c r="B164" s="63" t="s">
        <v>362</v>
      </c>
      <c r="C164" s="52" t="s">
        <v>355</v>
      </c>
      <c r="D164" s="25" t="s">
        <v>39</v>
      </c>
      <c r="E164" s="26" t="s">
        <v>40</v>
      </c>
      <c r="F164" s="51" t="s">
        <v>356</v>
      </c>
      <c r="G164" s="26" t="s">
        <v>135</v>
      </c>
      <c r="H164" s="70"/>
      <c r="I164" s="31">
        <v>1500000.0</v>
      </c>
      <c r="J164" s="51"/>
      <c r="K164" s="31">
        <f t="shared" si="9"/>
        <v>1500000</v>
      </c>
      <c r="L164" s="33"/>
      <c r="M164" s="33"/>
      <c r="N164" s="34"/>
    </row>
    <row r="165" ht="15.75" customHeight="1">
      <c r="A165" s="152" t="s">
        <v>363</v>
      </c>
      <c r="B165" s="63" t="s">
        <v>494</v>
      </c>
      <c r="C165" s="52" t="s">
        <v>495</v>
      </c>
      <c r="D165" s="25" t="s">
        <v>39</v>
      </c>
      <c r="E165" s="26" t="s">
        <v>40</v>
      </c>
      <c r="F165" s="51" t="s">
        <v>496</v>
      </c>
      <c r="G165" s="26" t="s">
        <v>135</v>
      </c>
      <c r="H165" s="70"/>
      <c r="I165" s="31"/>
      <c r="J165" s="70">
        <v>1.0E7</v>
      </c>
      <c r="K165" s="31">
        <v>1.0E7</v>
      </c>
      <c r="L165" s="33"/>
      <c r="M165" s="33"/>
      <c r="N165" s="34"/>
    </row>
    <row r="166" ht="15.75" customHeight="1">
      <c r="A166" s="152" t="s">
        <v>366</v>
      </c>
      <c r="B166" s="63" t="s">
        <v>497</v>
      </c>
      <c r="C166" s="52" t="s">
        <v>495</v>
      </c>
      <c r="D166" s="25" t="s">
        <v>39</v>
      </c>
      <c r="E166" s="26" t="s">
        <v>40</v>
      </c>
      <c r="F166" s="51" t="s">
        <v>498</v>
      </c>
      <c r="G166" s="26" t="s">
        <v>135</v>
      </c>
      <c r="H166" s="70"/>
      <c r="I166" s="31"/>
      <c r="J166" s="70">
        <v>3000000.0</v>
      </c>
      <c r="K166" s="31">
        <f>J166</f>
        <v>3000000</v>
      </c>
      <c r="L166" s="33"/>
      <c r="M166" s="33"/>
      <c r="N166" s="34"/>
    </row>
    <row r="167" ht="15.75" customHeight="1">
      <c r="A167" s="152" t="s">
        <v>369</v>
      </c>
      <c r="B167" s="63" t="s">
        <v>367</v>
      </c>
      <c r="C167" s="52" t="s">
        <v>112</v>
      </c>
      <c r="D167" s="25" t="s">
        <v>39</v>
      </c>
      <c r="E167" s="26" t="s">
        <v>40</v>
      </c>
      <c r="F167" s="51" t="s">
        <v>368</v>
      </c>
      <c r="G167" s="26" t="s">
        <v>135</v>
      </c>
      <c r="H167" s="70"/>
      <c r="I167" s="148"/>
      <c r="J167" s="148">
        <v>2200000.0</v>
      </c>
      <c r="K167" s="31">
        <f t="shared" ref="K167:K168" si="10">SUM(I167:J167)</f>
        <v>2200000</v>
      </c>
      <c r="L167" s="33"/>
      <c r="M167" s="33"/>
      <c r="N167" s="34"/>
    </row>
    <row r="168" ht="15.75" customHeight="1">
      <c r="A168" s="152" t="s">
        <v>372</v>
      </c>
      <c r="B168" s="63" t="s">
        <v>370</v>
      </c>
      <c r="C168" s="52" t="s">
        <v>112</v>
      </c>
      <c r="D168" s="25" t="s">
        <v>39</v>
      </c>
      <c r="E168" s="26" t="s">
        <v>40</v>
      </c>
      <c r="F168" s="51" t="s">
        <v>371</v>
      </c>
      <c r="G168" s="26" t="s">
        <v>135</v>
      </c>
      <c r="H168" s="70"/>
      <c r="I168" s="148"/>
      <c r="J168" s="148">
        <v>850000.0</v>
      </c>
      <c r="K168" s="31">
        <f t="shared" si="10"/>
        <v>850000</v>
      </c>
      <c r="L168" s="80"/>
      <c r="M168" s="33"/>
      <c r="N168" s="34"/>
    </row>
    <row r="169" ht="15.75" customHeight="1"/>
    <row r="170" ht="15.75" customHeight="1">
      <c r="A170" s="46" t="s">
        <v>350</v>
      </c>
    </row>
    <row r="171" ht="15.75" customHeight="1">
      <c r="A171" s="46"/>
      <c r="B171" s="123"/>
      <c r="C171" s="124"/>
      <c r="D171" s="124"/>
      <c r="E171" s="124"/>
      <c r="F171" s="123"/>
      <c r="G171" s="124"/>
      <c r="H171" s="127"/>
      <c r="I171" s="123"/>
      <c r="J171" s="123"/>
      <c r="K171" s="129"/>
      <c r="L171" s="149"/>
      <c r="M171" s="149"/>
      <c r="N171" s="150"/>
    </row>
    <row r="172" ht="15.75" customHeight="1">
      <c r="A172" s="10" t="s">
        <v>4</v>
      </c>
      <c r="B172" s="11" t="s">
        <v>5</v>
      </c>
      <c r="C172" s="49"/>
      <c r="D172" s="13" t="s">
        <v>7</v>
      </c>
      <c r="E172" s="14"/>
      <c r="F172" s="50"/>
      <c r="G172" s="50"/>
      <c r="H172" s="15" t="s">
        <v>10</v>
      </c>
      <c r="I172" s="16"/>
      <c r="J172" s="16"/>
      <c r="K172" s="14"/>
      <c r="L172" s="17" t="s">
        <v>499</v>
      </c>
      <c r="M172" s="16"/>
      <c r="N172" s="14"/>
    </row>
    <row r="173" ht="15.75" customHeight="1">
      <c r="A173" s="18"/>
      <c r="B173" s="18"/>
      <c r="C173" s="12" t="s">
        <v>6</v>
      </c>
      <c r="D173" s="10" t="s">
        <v>12</v>
      </c>
      <c r="E173" s="10" t="s">
        <v>13</v>
      </c>
      <c r="F173" s="10" t="s">
        <v>8</v>
      </c>
      <c r="G173" s="10" t="s">
        <v>9</v>
      </c>
      <c r="H173" s="10" t="s">
        <v>14</v>
      </c>
      <c r="I173" s="10" t="s">
        <v>15</v>
      </c>
      <c r="J173" s="10" t="s">
        <v>16</v>
      </c>
      <c r="K173" s="10" t="s">
        <v>17</v>
      </c>
      <c r="L173" s="10" t="s">
        <v>18</v>
      </c>
      <c r="M173" s="10" t="s">
        <v>19</v>
      </c>
      <c r="N173" s="10" t="s">
        <v>20</v>
      </c>
    </row>
    <row r="174" ht="24.0" customHeight="1">
      <c r="A174" s="20"/>
      <c r="B174" s="20"/>
      <c r="C174" s="20"/>
      <c r="D174" s="20"/>
      <c r="E174" s="20"/>
      <c r="F174" s="20"/>
      <c r="G174" s="20"/>
      <c r="H174" s="20"/>
      <c r="I174" s="20"/>
      <c r="J174" s="20"/>
      <c r="K174" s="20"/>
      <c r="L174" s="20"/>
      <c r="M174" s="20"/>
      <c r="N174" s="20"/>
    </row>
    <row r="175" ht="15.75" customHeight="1">
      <c r="A175" s="21" t="s">
        <v>21</v>
      </c>
      <c r="B175" s="21" t="s">
        <v>22</v>
      </c>
      <c r="C175" s="21" t="s">
        <v>23</v>
      </c>
      <c r="D175" s="21" t="s">
        <v>24</v>
      </c>
      <c r="E175" s="21" t="s">
        <v>25</v>
      </c>
      <c r="F175" s="21" t="s">
        <v>26</v>
      </c>
      <c r="G175" s="21" t="s">
        <v>27</v>
      </c>
      <c r="H175" s="21" t="s">
        <v>28</v>
      </c>
      <c r="I175" s="21" t="s">
        <v>29</v>
      </c>
      <c r="J175" s="21" t="s">
        <v>30</v>
      </c>
      <c r="K175" s="21" t="s">
        <v>31</v>
      </c>
      <c r="L175" s="21" t="s">
        <v>32</v>
      </c>
      <c r="M175" s="21" t="s">
        <v>33</v>
      </c>
      <c r="N175" s="21" t="s">
        <v>34</v>
      </c>
    </row>
    <row r="176" ht="15.75" customHeight="1">
      <c r="A176" s="152" t="s">
        <v>375</v>
      </c>
      <c r="B176" s="51" t="s">
        <v>373</v>
      </c>
      <c r="C176" s="52" t="s">
        <v>138</v>
      </c>
      <c r="D176" s="52" t="s">
        <v>39</v>
      </c>
      <c r="E176" s="52" t="s">
        <v>40</v>
      </c>
      <c r="F176" s="51" t="s">
        <v>374</v>
      </c>
      <c r="G176" s="52" t="s">
        <v>135</v>
      </c>
      <c r="H176" s="70"/>
      <c r="I176" s="80"/>
      <c r="J176" s="80">
        <v>1600000.0</v>
      </c>
      <c r="K176" s="31">
        <f t="shared" ref="K176:K182" si="11">SUM(I176:J176)</f>
        <v>1600000</v>
      </c>
      <c r="L176" s="33"/>
      <c r="M176" s="33"/>
      <c r="N176" s="34"/>
    </row>
    <row r="177" ht="15.75" customHeight="1">
      <c r="A177" s="152" t="s">
        <v>379</v>
      </c>
      <c r="B177" s="51" t="s">
        <v>376</v>
      </c>
      <c r="C177" s="52" t="s">
        <v>377</v>
      </c>
      <c r="D177" s="52" t="s">
        <v>39</v>
      </c>
      <c r="E177" s="52" t="s">
        <v>40</v>
      </c>
      <c r="F177" s="51" t="s">
        <v>378</v>
      </c>
      <c r="G177" s="52" t="s">
        <v>135</v>
      </c>
      <c r="H177" s="70"/>
      <c r="I177" s="84"/>
      <c r="J177" s="31">
        <v>3200000.0</v>
      </c>
      <c r="K177" s="31">
        <f t="shared" si="11"/>
        <v>3200000</v>
      </c>
      <c r="L177" s="80"/>
      <c r="M177" s="33"/>
      <c r="N177" s="34"/>
    </row>
    <row r="178" ht="15.75" customHeight="1">
      <c r="A178" s="152" t="s">
        <v>384</v>
      </c>
      <c r="B178" s="51" t="s">
        <v>380</v>
      </c>
      <c r="C178" s="52" t="s">
        <v>138</v>
      </c>
      <c r="D178" s="52" t="s">
        <v>39</v>
      </c>
      <c r="E178" s="52" t="s">
        <v>40</v>
      </c>
      <c r="F178" s="51" t="s">
        <v>381</v>
      </c>
      <c r="G178" s="52" t="s">
        <v>135</v>
      </c>
      <c r="H178" s="70"/>
      <c r="I178" s="51"/>
      <c r="J178" s="31">
        <v>1.0E7</v>
      </c>
      <c r="K178" s="31">
        <f t="shared" si="11"/>
        <v>10000000</v>
      </c>
      <c r="L178" s="33"/>
      <c r="M178" s="33"/>
      <c r="N178" s="34"/>
    </row>
    <row r="179" ht="15.75" customHeight="1">
      <c r="A179" s="152" t="s">
        <v>388</v>
      </c>
      <c r="B179" s="151" t="s">
        <v>385</v>
      </c>
      <c r="C179" s="152" t="s">
        <v>386</v>
      </c>
      <c r="D179" s="52" t="s">
        <v>39</v>
      </c>
      <c r="E179" s="52" t="s">
        <v>40</v>
      </c>
      <c r="F179" s="151" t="s">
        <v>387</v>
      </c>
      <c r="G179" s="52" t="s">
        <v>135</v>
      </c>
      <c r="H179" s="23"/>
      <c r="I179" s="23"/>
      <c r="J179" s="153">
        <v>1500000.0</v>
      </c>
      <c r="K179" s="31">
        <f t="shared" si="11"/>
        <v>1500000</v>
      </c>
      <c r="L179" s="23"/>
      <c r="M179" s="23"/>
      <c r="N179" s="23"/>
    </row>
    <row r="180" ht="15.75" customHeight="1">
      <c r="A180" s="152" t="s">
        <v>391</v>
      </c>
      <c r="B180" s="151" t="s">
        <v>389</v>
      </c>
      <c r="C180" s="152" t="s">
        <v>386</v>
      </c>
      <c r="D180" s="52" t="s">
        <v>39</v>
      </c>
      <c r="E180" s="52" t="s">
        <v>40</v>
      </c>
      <c r="F180" s="151" t="s">
        <v>390</v>
      </c>
      <c r="G180" s="52" t="s">
        <v>135</v>
      </c>
      <c r="H180" s="23"/>
      <c r="I180" s="23"/>
      <c r="J180" s="153">
        <v>3500000.0</v>
      </c>
      <c r="K180" s="31">
        <f t="shared" si="11"/>
        <v>3500000</v>
      </c>
      <c r="L180" s="23"/>
      <c r="M180" s="23"/>
      <c r="N180" s="23"/>
    </row>
    <row r="181" ht="15.75" customHeight="1">
      <c r="A181" s="152" t="s">
        <v>395</v>
      </c>
      <c r="B181" s="151" t="s">
        <v>392</v>
      </c>
      <c r="C181" s="152" t="s">
        <v>393</v>
      </c>
      <c r="D181" s="52" t="s">
        <v>39</v>
      </c>
      <c r="E181" s="52" t="s">
        <v>40</v>
      </c>
      <c r="F181" s="151" t="s">
        <v>394</v>
      </c>
      <c r="G181" s="52" t="s">
        <v>135</v>
      </c>
      <c r="H181" s="23"/>
      <c r="I181" s="23"/>
      <c r="J181" s="153">
        <v>1.0E7</v>
      </c>
      <c r="K181" s="31">
        <f t="shared" si="11"/>
        <v>10000000</v>
      </c>
      <c r="L181" s="23"/>
      <c r="M181" s="23"/>
      <c r="N181" s="23"/>
    </row>
    <row r="182" ht="15.75" customHeight="1">
      <c r="A182" s="152" t="s">
        <v>500</v>
      </c>
      <c r="B182" s="151" t="s">
        <v>396</v>
      </c>
      <c r="C182" s="152" t="s">
        <v>393</v>
      </c>
      <c r="D182" s="52" t="s">
        <v>39</v>
      </c>
      <c r="E182" s="52" t="s">
        <v>40</v>
      </c>
      <c r="F182" s="151" t="s">
        <v>397</v>
      </c>
      <c r="G182" s="52" t="s">
        <v>135</v>
      </c>
      <c r="H182" s="23"/>
      <c r="I182" s="23"/>
      <c r="J182" s="153">
        <v>1.0E7</v>
      </c>
      <c r="K182" s="31">
        <f t="shared" si="11"/>
        <v>10000000</v>
      </c>
      <c r="L182" s="23"/>
      <c r="M182" s="23"/>
      <c r="N182" s="23"/>
      <c r="P182" s="66">
        <f>K182+K181+K180+K179</f>
        <v>25000000</v>
      </c>
    </row>
    <row r="183" ht="15.75" customHeight="1">
      <c r="A183" s="22" t="s">
        <v>398</v>
      </c>
      <c r="B183" s="16"/>
      <c r="C183" s="16"/>
      <c r="D183" s="16"/>
      <c r="E183" s="16"/>
      <c r="F183" s="16"/>
      <c r="G183" s="16"/>
      <c r="H183" s="16"/>
      <c r="I183" s="16"/>
      <c r="J183" s="16"/>
      <c r="K183" s="16"/>
      <c r="L183" s="16"/>
      <c r="M183" s="16"/>
      <c r="N183" s="14"/>
      <c r="P183" s="66"/>
    </row>
    <row r="184" ht="15.75" customHeight="1">
      <c r="A184" s="23" t="s">
        <v>399</v>
      </c>
      <c r="B184" s="34" t="s">
        <v>462</v>
      </c>
      <c r="C184" s="152" t="s">
        <v>463</v>
      </c>
      <c r="D184" s="52" t="s">
        <v>39</v>
      </c>
      <c r="E184" s="52" t="s">
        <v>40</v>
      </c>
      <c r="F184" s="34" t="s">
        <v>464</v>
      </c>
      <c r="G184" s="52" t="s">
        <v>135</v>
      </c>
      <c r="H184" s="89"/>
      <c r="I184" s="89"/>
      <c r="J184" s="177">
        <v>800000.0</v>
      </c>
      <c r="K184" s="177">
        <v>800000.0</v>
      </c>
      <c r="L184" s="89"/>
      <c r="M184" s="89"/>
      <c r="N184" s="89"/>
      <c r="P184" s="66"/>
    </row>
    <row r="185" ht="15.75" customHeight="1">
      <c r="A185" s="178" t="s">
        <v>403</v>
      </c>
      <c r="B185" s="179" t="s">
        <v>400</v>
      </c>
      <c r="C185" s="180" t="s">
        <v>401</v>
      </c>
      <c r="D185" s="181" t="s">
        <v>315</v>
      </c>
      <c r="E185" s="181" t="s">
        <v>40</v>
      </c>
      <c r="F185" s="179" t="s">
        <v>402</v>
      </c>
      <c r="G185" s="181" t="s">
        <v>135</v>
      </c>
      <c r="H185" s="182"/>
      <c r="I185" s="183"/>
      <c r="J185" s="184">
        <v>325000.0</v>
      </c>
      <c r="K185" s="184">
        <f>SUM(I185:J185)</f>
        <v>325000</v>
      </c>
      <c r="L185" s="185"/>
      <c r="M185" s="185"/>
      <c r="N185" s="186"/>
      <c r="P185" s="66"/>
    </row>
    <row r="186" ht="15.75" customHeight="1">
      <c r="A186" s="157"/>
      <c r="B186" s="187"/>
      <c r="C186" s="157"/>
      <c r="D186" s="93"/>
      <c r="E186" s="93"/>
      <c r="F186" s="187"/>
      <c r="G186" s="93"/>
      <c r="H186" s="188"/>
      <c r="I186" s="141"/>
      <c r="J186" s="189"/>
      <c r="K186" s="189"/>
      <c r="L186" s="190"/>
      <c r="M186" s="190"/>
      <c r="N186" s="191"/>
      <c r="P186" s="66"/>
    </row>
    <row r="187" ht="15.75" customHeight="1">
      <c r="A187" s="46" t="s">
        <v>382</v>
      </c>
      <c r="P187" s="66"/>
    </row>
    <row r="188" ht="15.0" customHeight="1">
      <c r="A188" s="10" t="s">
        <v>4</v>
      </c>
      <c r="B188" s="11" t="s">
        <v>5</v>
      </c>
      <c r="C188" s="49"/>
      <c r="D188" s="13" t="s">
        <v>7</v>
      </c>
      <c r="E188" s="14"/>
      <c r="F188" s="50"/>
      <c r="G188" s="50"/>
      <c r="H188" s="15" t="s">
        <v>10</v>
      </c>
      <c r="I188" s="16"/>
      <c r="J188" s="16"/>
      <c r="K188" s="14"/>
      <c r="L188" s="17" t="s">
        <v>501</v>
      </c>
      <c r="M188" s="16"/>
      <c r="N188" s="14"/>
      <c r="P188" s="66"/>
    </row>
    <row r="189" ht="15.0" customHeight="1">
      <c r="A189" s="18"/>
      <c r="B189" s="18"/>
      <c r="C189" s="12" t="s">
        <v>6</v>
      </c>
      <c r="D189" s="10" t="s">
        <v>12</v>
      </c>
      <c r="E189" s="10" t="s">
        <v>13</v>
      </c>
      <c r="F189" s="10" t="s">
        <v>8</v>
      </c>
      <c r="G189" s="10" t="s">
        <v>9</v>
      </c>
      <c r="H189" s="10" t="s">
        <v>14</v>
      </c>
      <c r="I189" s="10" t="s">
        <v>15</v>
      </c>
      <c r="J189" s="10" t="s">
        <v>16</v>
      </c>
      <c r="K189" s="10" t="s">
        <v>17</v>
      </c>
      <c r="L189" s="10" t="s">
        <v>18</v>
      </c>
      <c r="M189" s="10" t="s">
        <v>19</v>
      </c>
      <c r="N189" s="10" t="s">
        <v>20</v>
      </c>
      <c r="P189" s="66"/>
    </row>
    <row r="190" ht="27.75" customHeight="1">
      <c r="A190" s="20"/>
      <c r="B190" s="20"/>
      <c r="C190" s="20"/>
      <c r="D190" s="20"/>
      <c r="E190" s="20"/>
      <c r="F190" s="20"/>
      <c r="G190" s="20"/>
      <c r="H190" s="20"/>
      <c r="I190" s="20"/>
      <c r="J190" s="20"/>
      <c r="K190" s="20"/>
      <c r="L190" s="20"/>
      <c r="M190" s="20"/>
      <c r="N190" s="20"/>
      <c r="P190" s="66"/>
    </row>
    <row r="191" ht="15.75" customHeight="1">
      <c r="A191" s="21" t="s">
        <v>21</v>
      </c>
      <c r="B191" s="21" t="s">
        <v>22</v>
      </c>
      <c r="C191" s="21" t="s">
        <v>23</v>
      </c>
      <c r="D191" s="21" t="s">
        <v>24</v>
      </c>
      <c r="E191" s="21" t="s">
        <v>25</v>
      </c>
      <c r="F191" s="21" t="s">
        <v>26</v>
      </c>
      <c r="G191" s="21" t="s">
        <v>27</v>
      </c>
      <c r="H191" s="21" t="s">
        <v>28</v>
      </c>
      <c r="I191" s="21" t="s">
        <v>29</v>
      </c>
      <c r="J191" s="21" t="s">
        <v>30</v>
      </c>
      <c r="K191" s="21" t="s">
        <v>31</v>
      </c>
      <c r="L191" s="21" t="s">
        <v>32</v>
      </c>
      <c r="M191" s="21" t="s">
        <v>33</v>
      </c>
      <c r="N191" s="21" t="s">
        <v>34</v>
      </c>
      <c r="P191" s="66"/>
    </row>
    <row r="192" ht="15.0" customHeight="1">
      <c r="A192" s="22" t="s">
        <v>398</v>
      </c>
      <c r="B192" s="16"/>
      <c r="C192" s="16"/>
      <c r="D192" s="16"/>
      <c r="E192" s="16"/>
      <c r="F192" s="16"/>
      <c r="G192" s="16"/>
      <c r="H192" s="16"/>
      <c r="I192" s="16"/>
      <c r="J192" s="16"/>
      <c r="K192" s="16"/>
      <c r="L192" s="16"/>
      <c r="M192" s="16"/>
      <c r="N192" s="14"/>
    </row>
    <row r="193" ht="15.75" customHeight="1">
      <c r="A193" s="23" t="s">
        <v>406</v>
      </c>
      <c r="B193" s="63" t="s">
        <v>404</v>
      </c>
      <c r="C193" s="152" t="s">
        <v>401</v>
      </c>
      <c r="D193" s="25" t="s">
        <v>315</v>
      </c>
      <c r="E193" s="26" t="s">
        <v>40</v>
      </c>
      <c r="F193" s="51" t="s">
        <v>405</v>
      </c>
      <c r="G193" s="26" t="s">
        <v>135</v>
      </c>
      <c r="H193" s="70"/>
      <c r="I193" s="79"/>
      <c r="J193" s="31">
        <v>298804.98</v>
      </c>
      <c r="K193" s="31">
        <f t="shared" ref="K193:K194" si="12">SUM(I193:J193)</f>
        <v>298804.98</v>
      </c>
      <c r="L193" s="37"/>
      <c r="M193" s="37"/>
      <c r="N193" s="133"/>
    </row>
    <row r="194" ht="15.75" customHeight="1">
      <c r="A194" s="23" t="s">
        <v>465</v>
      </c>
      <c r="B194" s="63" t="s">
        <v>407</v>
      </c>
      <c r="C194" s="152" t="s">
        <v>408</v>
      </c>
      <c r="D194" s="25" t="s">
        <v>315</v>
      </c>
      <c r="E194" s="26" t="s">
        <v>40</v>
      </c>
      <c r="F194" s="51" t="s">
        <v>409</v>
      </c>
      <c r="G194" s="26" t="s">
        <v>135</v>
      </c>
      <c r="H194" s="70"/>
      <c r="I194" s="79"/>
      <c r="J194" s="31">
        <v>3800000.0</v>
      </c>
      <c r="K194" s="31">
        <f t="shared" si="12"/>
        <v>3800000</v>
      </c>
      <c r="L194" s="37"/>
      <c r="M194" s="37"/>
      <c r="N194" s="133"/>
      <c r="P194" s="66">
        <f>K194+K193+K185</f>
        <v>4423804.98</v>
      </c>
    </row>
    <row r="195" ht="15.75" customHeight="1">
      <c r="A195" s="27"/>
      <c r="B195" s="27"/>
      <c r="C195" s="27"/>
      <c r="D195" s="27"/>
      <c r="E195" s="27"/>
      <c r="F195" s="27"/>
      <c r="G195" s="27"/>
      <c r="H195" s="85" t="s">
        <v>410</v>
      </c>
      <c r="I195" s="16"/>
      <c r="J195" s="14"/>
      <c r="K195" s="86">
        <f>K194+K193+K185+K184+K182+K181+K180+K179+K178+K177+K176+K168+K167+K166+K165+K164+K163+K162+K161+K51+K52+K53+K54+K55</f>
        <v>162853736.4</v>
      </c>
      <c r="L195" s="27"/>
      <c r="M195" s="27"/>
      <c r="N195" s="27"/>
    </row>
    <row r="196" ht="15.75" customHeight="1">
      <c r="A196" s="95"/>
      <c r="B196" s="95"/>
      <c r="C196" s="52"/>
      <c r="D196" s="25"/>
      <c r="E196" s="26"/>
      <c r="F196" s="154" t="s">
        <v>411</v>
      </c>
      <c r="G196" s="14"/>
      <c r="H196" s="155">
        <f t="shared" ref="H196:I196" si="13">H49</f>
        <v>362000015.5</v>
      </c>
      <c r="I196" s="155">
        <f t="shared" si="13"/>
        <v>639834166.5</v>
      </c>
      <c r="J196" s="155">
        <f>J11</f>
        <v>23200000</v>
      </c>
      <c r="K196" s="156">
        <f>K48+K47+K46+K45+K44+K43+K42+K36+K35+K34+K33+K32+K31+K30+K29+K28+K27+K26+K25+K24+K23+K22+K21+K20+K19+K18+K17+K13+K12+K11</f>
        <v>1025034182</v>
      </c>
      <c r="L196" s="116"/>
      <c r="M196" s="116"/>
      <c r="N196" s="116"/>
    </row>
    <row r="197" ht="15.75" customHeight="1">
      <c r="A197" s="157"/>
      <c r="B197" s="158"/>
      <c r="C197" s="158"/>
      <c r="D197" s="158"/>
      <c r="E197" s="158"/>
      <c r="F197" s="158"/>
      <c r="G197" s="158"/>
      <c r="H197" s="158"/>
      <c r="I197" s="158"/>
      <c r="J197" s="158"/>
      <c r="K197" s="158"/>
      <c r="L197" s="158"/>
      <c r="M197" s="158"/>
      <c r="N197" s="158"/>
    </row>
    <row r="198" ht="15.75" customHeight="1">
      <c r="A198" s="159" t="s">
        <v>412</v>
      </c>
      <c r="C198" s="159"/>
      <c r="D198" s="160" t="s">
        <v>413</v>
      </c>
      <c r="E198" s="159"/>
      <c r="F198" s="159"/>
      <c r="G198" s="159"/>
      <c r="H198" s="161"/>
      <c r="I198" s="159" t="s">
        <v>414</v>
      </c>
      <c r="J198" s="159"/>
      <c r="K198" s="162"/>
      <c r="L198" s="9"/>
      <c r="M198" s="9"/>
      <c r="N198" s="9"/>
    </row>
    <row r="199" ht="15.75" customHeight="1">
      <c r="A199" s="159"/>
      <c r="B199" s="163"/>
      <c r="C199" s="46"/>
      <c r="D199" s="46"/>
      <c r="E199" s="46"/>
      <c r="F199" s="159"/>
      <c r="G199" s="159"/>
      <c r="H199" s="46"/>
      <c r="I199" s="46"/>
      <c r="J199" s="159"/>
      <c r="K199" s="162"/>
      <c r="L199" s="9"/>
      <c r="M199" s="9"/>
      <c r="N199" s="9"/>
    </row>
    <row r="200" ht="15.75" customHeight="1">
      <c r="A200" s="159"/>
      <c r="B200" s="159"/>
      <c r="C200" s="159"/>
      <c r="D200" s="159"/>
      <c r="E200" s="159"/>
      <c r="F200" s="159"/>
      <c r="G200" s="159"/>
      <c r="H200" s="159"/>
      <c r="I200" s="159"/>
      <c r="J200" s="159"/>
      <c r="K200" s="162"/>
      <c r="L200" s="9"/>
      <c r="M200" s="9"/>
      <c r="N200" s="9"/>
    </row>
    <row r="201" ht="15.75" customHeight="1">
      <c r="A201" s="2" t="s">
        <v>415</v>
      </c>
      <c r="C201" s="164"/>
      <c r="D201" s="2" t="s">
        <v>416</v>
      </c>
      <c r="G201" s="164"/>
      <c r="H201" s="164"/>
      <c r="I201" s="2" t="s">
        <v>417</v>
      </c>
      <c r="L201" s="9"/>
      <c r="M201" s="9"/>
      <c r="N201" s="9"/>
    </row>
    <row r="202" ht="15.75" customHeight="1">
      <c r="A202" s="150" t="s">
        <v>418</v>
      </c>
      <c r="C202" s="159"/>
      <c r="D202" s="150" t="s">
        <v>419</v>
      </c>
      <c r="G202" s="159"/>
      <c r="H202" s="159"/>
      <c r="I202" s="150" t="s">
        <v>420</v>
      </c>
      <c r="L202" s="9"/>
      <c r="M202" s="165"/>
      <c r="N202" s="9"/>
    </row>
    <row r="203" ht="15.75" customHeight="1">
      <c r="A203" s="9" t="s">
        <v>421</v>
      </c>
      <c r="B203" s="9"/>
      <c r="C203" s="9"/>
      <c r="D203" s="9" t="s">
        <v>421</v>
      </c>
      <c r="E203" s="9"/>
      <c r="F203" s="9"/>
      <c r="G203" s="9"/>
      <c r="H203" s="9"/>
      <c r="I203" s="9" t="s">
        <v>421</v>
      </c>
      <c r="J203" s="9"/>
      <c r="K203" s="9"/>
      <c r="L203" s="9"/>
      <c r="M203" s="9"/>
      <c r="N203" s="9"/>
    </row>
    <row r="204" ht="15.75" customHeight="1">
      <c r="A204" s="9"/>
      <c r="B204" s="9"/>
      <c r="C204" s="9"/>
      <c r="D204" s="9"/>
      <c r="E204" s="9"/>
      <c r="F204" s="9"/>
      <c r="G204" s="9"/>
      <c r="H204" s="9"/>
      <c r="I204" s="9"/>
      <c r="J204" s="9"/>
      <c r="K204" s="9"/>
      <c r="L204" s="9"/>
      <c r="M204" s="9"/>
      <c r="N204" s="9"/>
    </row>
    <row r="205" ht="15.75" customHeight="1">
      <c r="A205" s="161"/>
      <c r="B205" s="161"/>
      <c r="C205" s="161"/>
      <c r="D205" s="161"/>
      <c r="E205" s="161"/>
      <c r="F205" s="161"/>
      <c r="G205" s="161"/>
      <c r="H205" s="161"/>
      <c r="I205" s="161"/>
      <c r="J205" s="161"/>
      <c r="K205" s="161"/>
      <c r="L205" s="161"/>
      <c r="M205" s="161"/>
      <c r="N205" s="161"/>
    </row>
    <row r="206" ht="15.75" customHeight="1">
      <c r="A206" s="46" t="s">
        <v>422</v>
      </c>
    </row>
    <row r="207" ht="15.75" customHeight="1"/>
    <row r="208" ht="15.75" customHeight="1">
      <c r="A208" s="161"/>
      <c r="B208" s="161"/>
      <c r="C208" s="161"/>
      <c r="D208" s="161"/>
      <c r="E208" s="161"/>
      <c r="F208" s="161"/>
      <c r="G208" s="161"/>
      <c r="H208" s="161"/>
      <c r="I208" s="161"/>
      <c r="J208" s="161"/>
      <c r="K208" s="161"/>
      <c r="L208" s="161"/>
      <c r="M208" s="161"/>
      <c r="N208" s="161"/>
    </row>
    <row r="209" ht="15.75" customHeight="1">
      <c r="A209" s="161"/>
      <c r="B209" s="161"/>
      <c r="C209" s="161"/>
      <c r="D209" s="161"/>
      <c r="E209" s="161"/>
      <c r="F209" s="161"/>
      <c r="G209" s="161"/>
      <c r="H209" s="161"/>
      <c r="I209" s="161"/>
      <c r="J209" s="161"/>
      <c r="K209" s="161"/>
      <c r="L209" s="161"/>
      <c r="M209" s="161"/>
      <c r="N209" s="161"/>
    </row>
    <row r="210" ht="15.75" customHeight="1">
      <c r="A210" s="161"/>
      <c r="B210" s="161"/>
      <c r="C210" s="161"/>
      <c r="D210" s="161"/>
      <c r="E210" s="161"/>
      <c r="F210" s="161"/>
      <c r="G210" s="161"/>
      <c r="H210" s="161"/>
      <c r="I210" s="161"/>
      <c r="J210" s="161"/>
      <c r="K210" s="161"/>
      <c r="L210" s="161"/>
      <c r="M210" s="161"/>
      <c r="N210" s="161"/>
    </row>
    <row r="211" ht="15.75" customHeight="1">
      <c r="A211" s="161"/>
      <c r="B211" s="161"/>
      <c r="C211" s="161"/>
      <c r="D211" s="161"/>
      <c r="E211" s="161"/>
      <c r="F211" s="161"/>
      <c r="G211" s="161"/>
      <c r="H211" s="161"/>
      <c r="I211" s="161"/>
      <c r="J211" s="161"/>
      <c r="K211" s="161"/>
      <c r="L211" s="161"/>
      <c r="M211" s="161"/>
      <c r="N211" s="161"/>
    </row>
    <row r="212" ht="15.75" customHeight="1">
      <c r="A212" s="161"/>
      <c r="B212" s="161"/>
      <c r="C212" s="161"/>
      <c r="D212" s="161"/>
      <c r="E212" s="161"/>
      <c r="F212" s="161"/>
      <c r="G212" s="161"/>
      <c r="H212" s="161"/>
      <c r="I212" s="161"/>
      <c r="J212" s="161"/>
      <c r="K212" s="161"/>
      <c r="L212" s="161"/>
      <c r="M212" s="161"/>
      <c r="N212" s="161"/>
    </row>
    <row r="213" ht="15.75" customHeight="1">
      <c r="A213" s="13" t="s">
        <v>35</v>
      </c>
      <c r="B213" s="16"/>
      <c r="C213" s="16"/>
      <c r="D213" s="16"/>
      <c r="E213" s="16"/>
      <c r="F213" s="16"/>
      <c r="G213" s="16"/>
      <c r="H213" s="166"/>
      <c r="I213" s="166"/>
      <c r="J213" s="166"/>
      <c r="K213" s="167">
        <v>7.427416536E8</v>
      </c>
      <c r="L213" s="168"/>
      <c r="M213" s="168"/>
      <c r="N213" s="168"/>
    </row>
    <row r="214" ht="15.75" customHeight="1">
      <c r="A214" s="13" t="s">
        <v>130</v>
      </c>
      <c r="B214" s="16"/>
      <c r="C214" s="16"/>
      <c r="D214" s="16"/>
      <c r="E214" s="16"/>
      <c r="F214" s="16"/>
      <c r="G214" s="16"/>
      <c r="H214" s="166"/>
      <c r="I214" s="166"/>
      <c r="J214" s="166"/>
      <c r="K214" s="167">
        <f>K159+K114+K111+K91+K51+K52+K53+K54+K55</f>
        <v>133988792</v>
      </c>
      <c r="L214" s="168"/>
      <c r="M214" s="168"/>
      <c r="N214" s="168"/>
    </row>
    <row r="215" ht="15.75" customHeight="1">
      <c r="A215" s="13" t="s">
        <v>352</v>
      </c>
      <c r="B215" s="16"/>
      <c r="C215" s="16"/>
      <c r="D215" s="16"/>
      <c r="E215" s="16"/>
      <c r="F215" s="16"/>
      <c r="G215" s="16"/>
      <c r="H215" s="166"/>
      <c r="I215" s="166"/>
      <c r="J215" s="166"/>
      <c r="K215" s="167">
        <f>K182+K181+K180+K179+K178+K177+K176+K168+K167+K166+K165+K164+K163+K162+K161</f>
        <v>142429931.4</v>
      </c>
      <c r="L215" s="168"/>
      <c r="M215" s="168"/>
      <c r="N215" s="168"/>
    </row>
    <row r="216" ht="15.75" customHeight="1">
      <c r="A216" s="13" t="s">
        <v>398</v>
      </c>
      <c r="B216" s="16"/>
      <c r="C216" s="16"/>
      <c r="D216" s="16"/>
      <c r="E216" s="16"/>
      <c r="F216" s="16"/>
      <c r="G216" s="16"/>
      <c r="H216" s="166"/>
      <c r="I216" s="166"/>
      <c r="J216" s="166"/>
      <c r="K216" s="169">
        <f>K194+K193+K185+K184</f>
        <v>5223804.98</v>
      </c>
      <c r="L216" s="168"/>
      <c r="M216" s="168"/>
      <c r="N216" s="168"/>
    </row>
    <row r="217" ht="15.75" customHeight="1">
      <c r="A217" s="13" t="s">
        <v>423</v>
      </c>
      <c r="B217" s="16"/>
      <c r="C217" s="16"/>
      <c r="D217" s="16"/>
      <c r="E217" s="16"/>
      <c r="F217" s="16"/>
      <c r="G217" s="16"/>
      <c r="H217" s="166"/>
      <c r="I217" s="166"/>
      <c r="J217" s="166"/>
      <c r="K217" s="169">
        <v>650000.0</v>
      </c>
      <c r="L217" s="168"/>
      <c r="M217" s="168"/>
      <c r="N217" s="168"/>
    </row>
    <row r="218" ht="15.75" customHeight="1">
      <c r="A218" s="170"/>
      <c r="B218" s="16"/>
      <c r="C218" s="16"/>
      <c r="D218" s="16"/>
      <c r="E218" s="16"/>
      <c r="F218" s="16"/>
      <c r="G218" s="16"/>
      <c r="H218" s="16"/>
      <c r="I218" s="16"/>
      <c r="J218" s="14"/>
      <c r="K218" s="171">
        <f>K217+K216+K215+K214+K213</f>
        <v>1025034182</v>
      </c>
      <c r="L218" s="109"/>
      <c r="M218" s="109"/>
      <c r="N218" s="109"/>
    </row>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16">
    <mergeCell ref="E173:E174"/>
    <mergeCell ref="F173:F174"/>
    <mergeCell ref="G173:G174"/>
    <mergeCell ref="H173:H174"/>
    <mergeCell ref="I173:I174"/>
    <mergeCell ref="J173:J174"/>
    <mergeCell ref="K173:K174"/>
    <mergeCell ref="L173:L174"/>
    <mergeCell ref="M173:M174"/>
    <mergeCell ref="N173:N174"/>
    <mergeCell ref="A160:N160"/>
    <mergeCell ref="A170:N170"/>
    <mergeCell ref="A172:A174"/>
    <mergeCell ref="B172:B174"/>
    <mergeCell ref="D172:E172"/>
    <mergeCell ref="H172:K172"/>
    <mergeCell ref="L172:N172"/>
    <mergeCell ref="H188:K188"/>
    <mergeCell ref="L188:N188"/>
    <mergeCell ref="E189:E190"/>
    <mergeCell ref="F189:F190"/>
    <mergeCell ref="G189:G190"/>
    <mergeCell ref="H189:H190"/>
    <mergeCell ref="I189:I190"/>
    <mergeCell ref="J189:J190"/>
    <mergeCell ref="K189:K190"/>
    <mergeCell ref="L189:L190"/>
    <mergeCell ref="M189:M190"/>
    <mergeCell ref="N189:N190"/>
    <mergeCell ref="C173:C174"/>
    <mergeCell ref="D173:D174"/>
    <mergeCell ref="A183:N183"/>
    <mergeCell ref="A187:N187"/>
    <mergeCell ref="A188:A190"/>
    <mergeCell ref="B188:B190"/>
    <mergeCell ref="D188:E188"/>
    <mergeCell ref="C189:C190"/>
    <mergeCell ref="D189:D190"/>
    <mergeCell ref="A192:N192"/>
    <mergeCell ref="H195:J195"/>
    <mergeCell ref="F196:G196"/>
    <mergeCell ref="A197:N197"/>
    <mergeCell ref="A198:B198"/>
    <mergeCell ref="A201:B201"/>
    <mergeCell ref="D201:F201"/>
    <mergeCell ref="I201:K201"/>
    <mergeCell ref="A202:B202"/>
    <mergeCell ref="D202:F202"/>
    <mergeCell ref="I202:K202"/>
    <mergeCell ref="A206:N206"/>
    <mergeCell ref="E152:E153"/>
    <mergeCell ref="F152:F153"/>
    <mergeCell ref="G152:G153"/>
    <mergeCell ref="H152:H153"/>
    <mergeCell ref="I152:I153"/>
    <mergeCell ref="J152:J153"/>
    <mergeCell ref="H159:J159"/>
    <mergeCell ref="K152:K153"/>
    <mergeCell ref="L152:L153"/>
    <mergeCell ref="M152:M153"/>
    <mergeCell ref="N152:N153"/>
    <mergeCell ref="A151:A153"/>
    <mergeCell ref="B151:B153"/>
    <mergeCell ref="D151:E151"/>
    <mergeCell ref="H151:K151"/>
    <mergeCell ref="L151:N151"/>
    <mergeCell ref="C152:C153"/>
    <mergeCell ref="D152:D153"/>
    <mergeCell ref="A213:G213"/>
    <mergeCell ref="A214:G214"/>
    <mergeCell ref="A215:G215"/>
    <mergeCell ref="A216:G216"/>
    <mergeCell ref="A217:G217"/>
    <mergeCell ref="A218:J218"/>
    <mergeCell ref="A1:N1"/>
    <mergeCell ref="A2:N2"/>
    <mergeCell ref="A3:N3"/>
    <mergeCell ref="A4:B4"/>
    <mergeCell ref="M4:N4"/>
    <mergeCell ref="A6:A8"/>
    <mergeCell ref="B6:B8"/>
    <mergeCell ref="D39:D40"/>
    <mergeCell ref="E39:E40"/>
    <mergeCell ref="F39:F40"/>
    <mergeCell ref="G39:G40"/>
    <mergeCell ref="H39:H40"/>
    <mergeCell ref="I39:I40"/>
    <mergeCell ref="J39:J40"/>
    <mergeCell ref="K39:K40"/>
    <mergeCell ref="L39:L40"/>
    <mergeCell ref="M39:M40"/>
    <mergeCell ref="N7:N8"/>
    <mergeCell ref="A10:N10"/>
    <mergeCell ref="A37:N37"/>
    <mergeCell ref="A38:A40"/>
    <mergeCell ref="D38:E38"/>
    <mergeCell ref="H38:K38"/>
    <mergeCell ref="L38:N38"/>
    <mergeCell ref="N39:N40"/>
    <mergeCell ref="C6:C8"/>
    <mergeCell ref="D6:E6"/>
    <mergeCell ref="D7:D8"/>
    <mergeCell ref="E7:E8"/>
    <mergeCell ref="F6:F8"/>
    <mergeCell ref="G6:G8"/>
    <mergeCell ref="H6:K6"/>
    <mergeCell ref="L6:N6"/>
    <mergeCell ref="H7:H8"/>
    <mergeCell ref="I7:I8"/>
    <mergeCell ref="J7:J8"/>
    <mergeCell ref="K7:K8"/>
    <mergeCell ref="L7:L8"/>
    <mergeCell ref="M7:M8"/>
    <mergeCell ref="H62:K62"/>
    <mergeCell ref="L62:N62"/>
    <mergeCell ref="B38:B40"/>
    <mergeCell ref="C39:C40"/>
    <mergeCell ref="F49:G49"/>
    <mergeCell ref="A50:N50"/>
    <mergeCell ref="A60:N60"/>
    <mergeCell ref="A61:N61"/>
    <mergeCell ref="A62:A64"/>
    <mergeCell ref="F82:F83"/>
    <mergeCell ref="G82:G83"/>
    <mergeCell ref="H82:H83"/>
    <mergeCell ref="I82:I83"/>
    <mergeCell ref="J82:J83"/>
    <mergeCell ref="K82:K83"/>
    <mergeCell ref="L82:L83"/>
    <mergeCell ref="M82:M83"/>
    <mergeCell ref="N63:N64"/>
    <mergeCell ref="A66:N66"/>
    <mergeCell ref="A78:N78"/>
    <mergeCell ref="A81:A83"/>
    <mergeCell ref="D81:E81"/>
    <mergeCell ref="H81:K81"/>
    <mergeCell ref="L81:N81"/>
    <mergeCell ref="N82:N83"/>
    <mergeCell ref="B62:B64"/>
    <mergeCell ref="D62:E62"/>
    <mergeCell ref="C63:C64"/>
    <mergeCell ref="D63:D64"/>
    <mergeCell ref="E63:E64"/>
    <mergeCell ref="F63:F64"/>
    <mergeCell ref="G63:G64"/>
    <mergeCell ref="H63:H64"/>
    <mergeCell ref="I63:I64"/>
    <mergeCell ref="J63:J64"/>
    <mergeCell ref="K63:K64"/>
    <mergeCell ref="L63:L64"/>
    <mergeCell ref="M63:M64"/>
    <mergeCell ref="B81:B83"/>
    <mergeCell ref="C82:C83"/>
    <mergeCell ref="H100:K100"/>
    <mergeCell ref="L100:N100"/>
    <mergeCell ref="H101:H102"/>
    <mergeCell ref="I101:I102"/>
    <mergeCell ref="H111:J111"/>
    <mergeCell ref="H114:J114"/>
    <mergeCell ref="F122:F123"/>
    <mergeCell ref="G122:G123"/>
    <mergeCell ref="H122:H123"/>
    <mergeCell ref="I122:I123"/>
    <mergeCell ref="J122:J123"/>
    <mergeCell ref="K122:K123"/>
    <mergeCell ref="L122:L123"/>
    <mergeCell ref="M122:M123"/>
    <mergeCell ref="N101:N102"/>
    <mergeCell ref="A104:N104"/>
    <mergeCell ref="A119:N119"/>
    <mergeCell ref="A121:A123"/>
    <mergeCell ref="D121:E121"/>
    <mergeCell ref="H121:K121"/>
    <mergeCell ref="L121:N121"/>
    <mergeCell ref="N122:N123"/>
    <mergeCell ref="M139:M140"/>
    <mergeCell ref="N139:N140"/>
    <mergeCell ref="F139:F140"/>
    <mergeCell ref="G139:G140"/>
    <mergeCell ref="H139:H140"/>
    <mergeCell ref="I139:I140"/>
    <mergeCell ref="J139:J140"/>
    <mergeCell ref="K139:K140"/>
    <mergeCell ref="L139:L140"/>
    <mergeCell ref="B100:B102"/>
    <mergeCell ref="D100:E100"/>
    <mergeCell ref="C101:C102"/>
    <mergeCell ref="D101:D102"/>
    <mergeCell ref="E101:E102"/>
    <mergeCell ref="F101:F102"/>
    <mergeCell ref="G101:G102"/>
    <mergeCell ref="J101:J102"/>
    <mergeCell ref="K101:K102"/>
    <mergeCell ref="L101:L102"/>
    <mergeCell ref="M101:M102"/>
    <mergeCell ref="D82:D83"/>
    <mergeCell ref="E82:E83"/>
    <mergeCell ref="H91:J91"/>
    <mergeCell ref="A92:N92"/>
    <mergeCell ref="A97:N97"/>
    <mergeCell ref="A99:N99"/>
    <mergeCell ref="A100:A102"/>
    <mergeCell ref="B121:B123"/>
    <mergeCell ref="C122:C123"/>
    <mergeCell ref="A138:A140"/>
    <mergeCell ref="B138:B140"/>
    <mergeCell ref="C139:C140"/>
    <mergeCell ref="D139:D140"/>
    <mergeCell ref="E139:E140"/>
    <mergeCell ref="D122:D123"/>
    <mergeCell ref="E122:E123"/>
    <mergeCell ref="A136:N136"/>
    <mergeCell ref="D138:E138"/>
    <mergeCell ref="H138:K138"/>
    <mergeCell ref="L138:N138"/>
    <mergeCell ref="A149:N149"/>
  </mergeCells>
  <printOptions/>
  <pageMargins bottom="0.0" footer="0.0" header="0.0" left="0.2" right="0.0" top="0.5"/>
  <pageSetup paperSize="5" scale="90"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0"/>
    <col customWidth="1" min="2" max="2" width="19.0"/>
    <col customWidth="1" min="3" max="3" width="15.86"/>
    <col customWidth="1" min="4" max="4" width="11.86"/>
    <col customWidth="1" min="5" max="5" width="12.57"/>
    <col customWidth="1" min="6" max="6" width="10.29"/>
    <col customWidth="1" min="7" max="7" width="11.71"/>
    <col customWidth="1" min="8" max="8" width="13.14"/>
    <col customWidth="1" min="9" max="9" width="15.29"/>
    <col customWidth="1" min="10" max="10" width="11.57"/>
    <col customWidth="1" min="11" max="11" width="13.43"/>
    <col customWidth="1" min="12" max="12" width="9.14"/>
    <col customWidth="1" min="13" max="13" width="9.0"/>
    <col customWidth="1" min="14" max="14" width="9.71"/>
    <col customWidth="1" min="15" max="15" width="12.57"/>
    <col customWidth="1" min="16" max="16" width="15.29"/>
    <col customWidth="1" min="17" max="26" width="8.71"/>
  </cols>
  <sheetData>
    <row r="1">
      <c r="A1" s="1" t="s">
        <v>502</v>
      </c>
    </row>
    <row r="2">
      <c r="A2" s="1" t="s">
        <v>1</v>
      </c>
    </row>
    <row r="3">
      <c r="A3" s="1"/>
    </row>
    <row r="4">
      <c r="A4" s="2" t="s">
        <v>2</v>
      </c>
      <c r="C4" s="1"/>
      <c r="D4" s="1"/>
      <c r="E4" s="1"/>
      <c r="F4" s="1"/>
      <c r="G4" s="1"/>
      <c r="H4" s="1"/>
      <c r="I4" s="1"/>
      <c r="J4" s="1"/>
      <c r="K4" s="1"/>
      <c r="L4" s="3"/>
      <c r="M4" s="4" t="s">
        <v>3</v>
      </c>
    </row>
    <row r="5">
      <c r="A5" s="5"/>
      <c r="B5" s="6"/>
      <c r="C5" s="7"/>
      <c r="D5" s="8"/>
      <c r="E5" s="8"/>
      <c r="F5" s="8"/>
      <c r="G5" s="8"/>
      <c r="H5" s="8"/>
      <c r="I5" s="8"/>
      <c r="J5" s="8"/>
      <c r="K5" s="7"/>
      <c r="L5" s="9"/>
      <c r="M5" s="9"/>
      <c r="N5" s="9"/>
    </row>
    <row r="6">
      <c r="A6" s="10" t="s">
        <v>4</v>
      </c>
      <c r="B6" s="11" t="s">
        <v>5</v>
      </c>
      <c r="C6" s="12" t="s">
        <v>6</v>
      </c>
      <c r="D6" s="13" t="s">
        <v>7</v>
      </c>
      <c r="E6" s="14"/>
      <c r="F6" s="10" t="s">
        <v>8</v>
      </c>
      <c r="G6" s="10" t="s">
        <v>9</v>
      </c>
      <c r="H6" s="15" t="s">
        <v>10</v>
      </c>
      <c r="I6" s="16"/>
      <c r="J6" s="16"/>
      <c r="K6" s="14"/>
      <c r="L6" s="17" t="s">
        <v>503</v>
      </c>
      <c r="M6" s="16"/>
      <c r="N6" s="14"/>
    </row>
    <row r="7">
      <c r="A7" s="18"/>
      <c r="B7" s="18"/>
      <c r="C7" s="18"/>
      <c r="D7" s="10" t="s">
        <v>12</v>
      </c>
      <c r="E7" s="10" t="s">
        <v>13</v>
      </c>
      <c r="F7" s="18"/>
      <c r="G7" s="18"/>
      <c r="H7" s="10" t="s">
        <v>14</v>
      </c>
      <c r="I7" s="10" t="s">
        <v>15</v>
      </c>
      <c r="J7" s="10" t="s">
        <v>16</v>
      </c>
      <c r="K7" s="10" t="s">
        <v>17</v>
      </c>
      <c r="L7" s="10" t="s">
        <v>18</v>
      </c>
      <c r="M7" s="10" t="s">
        <v>19</v>
      </c>
      <c r="N7" s="19" t="s">
        <v>20</v>
      </c>
    </row>
    <row r="8" ht="25.5" customHeight="1">
      <c r="A8" s="20"/>
      <c r="B8" s="20"/>
      <c r="C8" s="20"/>
      <c r="D8" s="20"/>
      <c r="E8" s="20"/>
      <c r="F8" s="20"/>
      <c r="G8" s="20"/>
      <c r="H8" s="20"/>
      <c r="I8" s="20"/>
      <c r="J8" s="20"/>
      <c r="K8" s="20"/>
      <c r="L8" s="20"/>
      <c r="M8" s="20"/>
      <c r="N8" s="20"/>
    </row>
    <row r="9">
      <c r="A9" s="21" t="s">
        <v>21</v>
      </c>
      <c r="B9" s="21" t="s">
        <v>22</v>
      </c>
      <c r="C9" s="21" t="s">
        <v>23</v>
      </c>
      <c r="D9" s="21" t="s">
        <v>24</v>
      </c>
      <c r="E9" s="21" t="s">
        <v>25</v>
      </c>
      <c r="F9" s="21" t="s">
        <v>26</v>
      </c>
      <c r="G9" s="21" t="s">
        <v>27</v>
      </c>
      <c r="H9" s="21" t="s">
        <v>28</v>
      </c>
      <c r="I9" s="21" t="s">
        <v>29</v>
      </c>
      <c r="J9" s="21" t="s">
        <v>30</v>
      </c>
      <c r="K9" s="21" t="s">
        <v>31</v>
      </c>
      <c r="L9" s="21" t="s">
        <v>32</v>
      </c>
      <c r="M9" s="21" t="s">
        <v>33</v>
      </c>
      <c r="N9" s="21" t="s">
        <v>34</v>
      </c>
    </row>
    <row r="10">
      <c r="A10" s="192" t="s">
        <v>35</v>
      </c>
      <c r="B10" s="16"/>
      <c r="C10" s="16"/>
      <c r="D10" s="16"/>
      <c r="E10" s="16"/>
      <c r="F10" s="16"/>
      <c r="G10" s="16"/>
      <c r="H10" s="16"/>
      <c r="I10" s="16"/>
      <c r="J10" s="16"/>
      <c r="K10" s="16"/>
      <c r="L10" s="16"/>
      <c r="M10" s="16"/>
      <c r="N10" s="14"/>
    </row>
    <row r="11">
      <c r="A11" s="53" t="s">
        <v>504</v>
      </c>
      <c r="B11" s="24" t="s">
        <v>505</v>
      </c>
      <c r="C11" s="23" t="s">
        <v>38</v>
      </c>
      <c r="D11" s="52" t="s">
        <v>315</v>
      </c>
      <c r="E11" s="52" t="s">
        <v>40</v>
      </c>
      <c r="F11" s="27"/>
      <c r="G11" s="23" t="s">
        <v>41</v>
      </c>
      <c r="H11" s="35"/>
      <c r="I11" s="36">
        <v>1202000.0</v>
      </c>
      <c r="J11" s="36"/>
      <c r="K11" s="31">
        <v>1202000.0</v>
      </c>
      <c r="L11" s="89"/>
      <c r="M11" s="89"/>
      <c r="N11" s="193"/>
    </row>
    <row r="12">
      <c r="A12" s="53" t="s">
        <v>506</v>
      </c>
      <c r="B12" s="24" t="s">
        <v>507</v>
      </c>
      <c r="C12" s="23" t="s">
        <v>38</v>
      </c>
      <c r="D12" s="52" t="s">
        <v>315</v>
      </c>
      <c r="E12" s="52" t="s">
        <v>40</v>
      </c>
      <c r="F12" s="27"/>
      <c r="G12" s="23" t="s">
        <v>41</v>
      </c>
      <c r="H12" s="35"/>
      <c r="I12" s="36">
        <v>1591536.18</v>
      </c>
      <c r="J12" s="36"/>
      <c r="K12" s="31">
        <f t="shared" ref="K12:K15" si="1">SUM(H12:J12)</f>
        <v>1591536.18</v>
      </c>
      <c r="L12" s="89"/>
      <c r="M12" s="89"/>
      <c r="N12" s="193"/>
    </row>
    <row r="13">
      <c r="A13" s="53" t="s">
        <v>508</v>
      </c>
      <c r="B13" s="24" t="s">
        <v>509</v>
      </c>
      <c r="C13" s="23" t="s">
        <v>38</v>
      </c>
      <c r="D13" s="52" t="s">
        <v>315</v>
      </c>
      <c r="E13" s="52" t="s">
        <v>40</v>
      </c>
      <c r="F13" s="27"/>
      <c r="G13" s="23" t="s">
        <v>41</v>
      </c>
      <c r="H13" s="35"/>
      <c r="I13" s="36">
        <v>140076.0</v>
      </c>
      <c r="J13" s="36"/>
      <c r="K13" s="31">
        <f t="shared" si="1"/>
        <v>140076</v>
      </c>
      <c r="L13" s="89"/>
      <c r="M13" s="89"/>
      <c r="N13" s="193"/>
    </row>
    <row r="14">
      <c r="A14" s="53" t="s">
        <v>510</v>
      </c>
      <c r="B14" s="24" t="s">
        <v>511</v>
      </c>
      <c r="C14" s="23" t="s">
        <v>38</v>
      </c>
      <c r="D14" s="52" t="s">
        <v>315</v>
      </c>
      <c r="E14" s="52" t="s">
        <v>40</v>
      </c>
      <c r="F14" s="27"/>
      <c r="G14" s="23" t="s">
        <v>41</v>
      </c>
      <c r="H14" s="35"/>
      <c r="I14" s="36">
        <v>17030.0</v>
      </c>
      <c r="J14" s="36"/>
      <c r="K14" s="31">
        <f t="shared" si="1"/>
        <v>17030</v>
      </c>
      <c r="L14" s="89"/>
      <c r="M14" s="89"/>
      <c r="N14" s="193"/>
    </row>
    <row r="15">
      <c r="A15" s="53" t="s">
        <v>512</v>
      </c>
      <c r="B15" s="24" t="s">
        <v>513</v>
      </c>
      <c r="C15" s="23" t="s">
        <v>38</v>
      </c>
      <c r="D15" s="52" t="s">
        <v>315</v>
      </c>
      <c r="E15" s="52" t="s">
        <v>40</v>
      </c>
      <c r="F15" s="27"/>
      <c r="G15" s="23" t="s">
        <v>41</v>
      </c>
      <c r="H15" s="35"/>
      <c r="I15" s="36">
        <v>44150.0</v>
      </c>
      <c r="J15" s="36"/>
      <c r="K15" s="31">
        <f t="shared" si="1"/>
        <v>44150</v>
      </c>
      <c r="L15" s="89"/>
      <c r="M15" s="89"/>
      <c r="N15" s="193"/>
    </row>
    <row r="16">
      <c r="A16" s="194"/>
      <c r="B16" s="195"/>
      <c r="C16" s="194"/>
      <c r="D16" s="194"/>
      <c r="E16" s="194"/>
      <c r="F16" s="196" t="s">
        <v>514</v>
      </c>
      <c r="G16" s="14"/>
      <c r="H16" s="197"/>
      <c r="I16" s="198">
        <f>I15+I14+I13+I12+I11</f>
        <v>2994792.18</v>
      </c>
      <c r="J16" s="199" t="str">
        <f>J14</f>
        <v/>
      </c>
      <c r="K16" s="198">
        <f>K15+K14+K13+K12+K11</f>
        <v>2994792.18</v>
      </c>
      <c r="L16" s="200"/>
      <c r="M16" s="201"/>
      <c r="N16" s="195"/>
    </row>
    <row r="17">
      <c r="A17" s="192" t="s">
        <v>130</v>
      </c>
      <c r="B17" s="16"/>
      <c r="C17" s="16"/>
      <c r="D17" s="16"/>
      <c r="E17" s="16"/>
      <c r="F17" s="16"/>
      <c r="G17" s="16"/>
      <c r="H17" s="16"/>
      <c r="I17" s="16"/>
      <c r="J17" s="16"/>
      <c r="K17" s="16"/>
      <c r="L17" s="16"/>
      <c r="M17" s="16"/>
      <c r="N17" s="14"/>
    </row>
    <row r="18">
      <c r="A18" s="23" t="s">
        <v>515</v>
      </c>
      <c r="B18" s="34" t="s">
        <v>516</v>
      </c>
      <c r="C18" s="23" t="s">
        <v>38</v>
      </c>
      <c r="D18" s="52" t="s">
        <v>315</v>
      </c>
      <c r="E18" s="52" t="s">
        <v>40</v>
      </c>
      <c r="F18" s="89"/>
      <c r="G18" s="23" t="s">
        <v>517</v>
      </c>
      <c r="H18" s="89"/>
      <c r="I18" s="177">
        <v>206047.11</v>
      </c>
      <c r="J18" s="89"/>
      <c r="K18" s="177">
        <f>I18</f>
        <v>206047.11</v>
      </c>
      <c r="L18" s="89"/>
      <c r="M18" s="89"/>
      <c r="N18" s="89"/>
    </row>
    <row r="19">
      <c r="A19" s="194"/>
      <c r="B19" s="195"/>
      <c r="C19" s="194"/>
      <c r="D19" s="194"/>
      <c r="E19" s="194"/>
      <c r="F19" s="196" t="s">
        <v>514</v>
      </c>
      <c r="G19" s="14"/>
      <c r="H19" s="197"/>
      <c r="I19" s="199">
        <f>I18</f>
        <v>206047.11</v>
      </c>
      <c r="J19" s="199" t="str">
        <f>J17</f>
        <v/>
      </c>
      <c r="K19" s="198">
        <f>K18</f>
        <v>206047.11</v>
      </c>
      <c r="L19" s="200"/>
      <c r="M19" s="201"/>
      <c r="N19" s="195"/>
    </row>
    <row r="20">
      <c r="A20" s="202" t="s">
        <v>352</v>
      </c>
      <c r="B20" s="203"/>
      <c r="C20" s="203"/>
      <c r="D20" s="203"/>
      <c r="E20" s="203"/>
      <c r="F20" s="203"/>
      <c r="G20" s="203"/>
      <c r="H20" s="203"/>
      <c r="I20" s="203"/>
      <c r="J20" s="203"/>
      <c r="K20" s="203"/>
      <c r="L20" s="203"/>
      <c r="M20" s="203"/>
      <c r="N20" s="204"/>
    </row>
    <row r="21" ht="15.75" customHeight="1">
      <c r="A21" s="23" t="s">
        <v>518</v>
      </c>
      <c r="B21" s="34" t="s">
        <v>519</v>
      </c>
      <c r="C21" s="23" t="s">
        <v>38</v>
      </c>
      <c r="D21" s="52" t="s">
        <v>315</v>
      </c>
      <c r="E21" s="52" t="s">
        <v>40</v>
      </c>
      <c r="F21" s="27"/>
      <c r="G21" s="23" t="s">
        <v>520</v>
      </c>
      <c r="H21" s="35"/>
      <c r="I21" s="36"/>
      <c r="J21" s="37">
        <v>920103.0</v>
      </c>
      <c r="K21" s="31">
        <f>J21</f>
        <v>920103</v>
      </c>
      <c r="L21" s="32"/>
      <c r="M21" s="33"/>
      <c r="N21" s="34"/>
    </row>
    <row r="22" ht="15.75" customHeight="1">
      <c r="A22" s="194"/>
      <c r="B22" s="195"/>
      <c r="C22" s="194"/>
      <c r="D22" s="194"/>
      <c r="E22" s="194"/>
      <c r="F22" s="196" t="s">
        <v>514</v>
      </c>
      <c r="G22" s="14"/>
      <c r="H22" s="197"/>
      <c r="I22" s="199" t="str">
        <f t="shared" ref="I22:K22" si="2">I21</f>
        <v/>
      </c>
      <c r="J22" s="199">
        <f t="shared" si="2"/>
        <v>920103</v>
      </c>
      <c r="K22" s="198">
        <f t="shared" si="2"/>
        <v>920103</v>
      </c>
      <c r="L22" s="200"/>
      <c r="M22" s="201"/>
      <c r="N22" s="195"/>
    </row>
    <row r="23" ht="15.75" customHeight="1">
      <c r="A23" s="192"/>
      <c r="B23" s="16"/>
      <c r="C23" s="16"/>
      <c r="D23" s="16"/>
      <c r="E23" s="16"/>
      <c r="F23" s="16"/>
      <c r="G23" s="16"/>
      <c r="H23" s="16"/>
      <c r="I23" s="16"/>
      <c r="J23" s="16"/>
      <c r="K23" s="16"/>
      <c r="L23" s="16"/>
      <c r="M23" s="16"/>
      <c r="N23" s="14"/>
    </row>
    <row r="24" ht="15.75" customHeight="1">
      <c r="A24" s="194"/>
      <c r="B24" s="195"/>
      <c r="C24" s="194"/>
      <c r="D24" s="194"/>
      <c r="E24" s="194"/>
      <c r="F24" s="196" t="s">
        <v>521</v>
      </c>
      <c r="G24" s="14"/>
      <c r="H24" s="197"/>
      <c r="I24" s="199">
        <f>I19+I16</f>
        <v>3200839.29</v>
      </c>
      <c r="J24" s="199">
        <f>J21</f>
        <v>920103</v>
      </c>
      <c r="K24" s="198">
        <f>I24+J24</f>
        <v>4120942.29</v>
      </c>
      <c r="L24" s="200"/>
      <c r="M24" s="201"/>
      <c r="N24" s="195"/>
    </row>
    <row r="25" ht="15.75" customHeight="1">
      <c r="A25" s="205"/>
      <c r="B25" s="206"/>
      <c r="C25" s="205"/>
      <c r="D25" s="205"/>
      <c r="E25" s="205"/>
      <c r="F25" s="207"/>
      <c r="G25" s="207"/>
      <c r="H25" s="28"/>
      <c r="I25" s="208"/>
      <c r="J25" s="208"/>
      <c r="K25" s="209"/>
      <c r="L25" s="210"/>
      <c r="M25" s="211"/>
      <c r="N25" s="206"/>
    </row>
    <row r="26" ht="15.75" customHeight="1">
      <c r="A26" s="205"/>
      <c r="B26" s="206"/>
      <c r="C26" s="205"/>
      <c r="D26" s="205"/>
      <c r="E26" s="205"/>
      <c r="F26" s="207"/>
      <c r="G26" s="207"/>
      <c r="H26" s="28"/>
      <c r="I26" s="208"/>
      <c r="J26" s="208"/>
      <c r="K26" s="209"/>
      <c r="L26" s="210"/>
      <c r="M26" s="211"/>
      <c r="N26" s="206"/>
    </row>
    <row r="27" ht="15.75" customHeight="1">
      <c r="A27" s="46" t="s">
        <v>522</v>
      </c>
    </row>
    <row r="28" ht="15.75" customHeight="1">
      <c r="A28" s="159" t="s">
        <v>412</v>
      </c>
      <c r="C28" s="159"/>
      <c r="D28" s="160" t="s">
        <v>413</v>
      </c>
      <c r="E28" s="159"/>
      <c r="F28" s="159"/>
      <c r="G28" s="159"/>
      <c r="H28" s="161"/>
      <c r="I28" s="159" t="s">
        <v>414</v>
      </c>
      <c r="J28" s="159"/>
      <c r="K28" s="162"/>
      <c r="L28" s="210"/>
      <c r="M28" s="149"/>
      <c r="N28" s="150"/>
    </row>
    <row r="29" ht="15.75" customHeight="1">
      <c r="A29" s="159"/>
      <c r="B29" s="163"/>
      <c r="C29" s="46"/>
      <c r="D29" s="46"/>
      <c r="E29" s="46"/>
      <c r="F29" s="159"/>
      <c r="G29" s="159"/>
      <c r="H29" s="46"/>
      <c r="I29" s="46"/>
      <c r="J29" s="159"/>
      <c r="K29" s="162"/>
      <c r="L29" s="210"/>
      <c r="M29" s="149"/>
      <c r="N29" s="150"/>
    </row>
    <row r="30" ht="15.75" customHeight="1">
      <c r="A30" s="159"/>
      <c r="B30" s="159"/>
      <c r="C30" s="159"/>
      <c r="D30" s="159"/>
      <c r="E30" s="159"/>
      <c r="F30" s="159"/>
      <c r="G30" s="159"/>
      <c r="H30" s="159"/>
      <c r="I30" s="159"/>
      <c r="J30" s="159"/>
      <c r="K30" s="162"/>
      <c r="L30" s="210"/>
      <c r="M30" s="149"/>
      <c r="N30" s="150"/>
    </row>
    <row r="31" ht="15.75" customHeight="1">
      <c r="A31" s="2" t="s">
        <v>415</v>
      </c>
      <c r="C31" s="164"/>
      <c r="D31" s="2" t="s">
        <v>416</v>
      </c>
      <c r="G31" s="164"/>
      <c r="H31" s="164"/>
      <c r="I31" s="2" t="s">
        <v>417</v>
      </c>
      <c r="L31" s="210"/>
      <c r="M31" s="149"/>
      <c r="N31" s="150"/>
    </row>
    <row r="32" ht="15.75" customHeight="1">
      <c r="A32" s="150" t="s">
        <v>418</v>
      </c>
      <c r="C32" s="159"/>
      <c r="D32" s="150" t="s">
        <v>419</v>
      </c>
      <c r="G32" s="159"/>
      <c r="H32" s="159"/>
      <c r="I32" s="150" t="s">
        <v>420</v>
      </c>
      <c r="L32" s="210"/>
      <c r="M32" s="149"/>
      <c r="N32" s="150"/>
    </row>
    <row r="33" ht="15.75" customHeight="1">
      <c r="A33" s="9" t="s">
        <v>421</v>
      </c>
      <c r="B33" s="9"/>
      <c r="C33" s="9"/>
      <c r="D33" s="9" t="s">
        <v>421</v>
      </c>
      <c r="E33" s="9"/>
      <c r="F33" s="9"/>
      <c r="G33" s="9"/>
      <c r="H33" s="9"/>
      <c r="I33" s="9" t="s">
        <v>421</v>
      </c>
      <c r="J33" s="9"/>
      <c r="K33" s="9"/>
      <c r="L33" s="210"/>
      <c r="M33" s="149"/>
      <c r="N33" s="150"/>
    </row>
    <row r="34" ht="15.75" customHeight="1">
      <c r="A34" s="9"/>
      <c r="B34" s="9"/>
      <c r="C34" s="9"/>
      <c r="D34" s="9"/>
      <c r="E34" s="9"/>
      <c r="F34" s="9"/>
      <c r="G34" s="9"/>
      <c r="H34" s="9"/>
      <c r="I34" s="9"/>
      <c r="J34" s="9"/>
      <c r="K34" s="9"/>
      <c r="L34" s="210"/>
      <c r="M34" s="149"/>
      <c r="N34" s="150"/>
    </row>
    <row r="35" ht="15.75" customHeight="1">
      <c r="A35" s="23"/>
      <c r="B35" s="24"/>
      <c r="C35" s="23"/>
      <c r="D35" s="25"/>
      <c r="E35" s="26"/>
      <c r="F35" s="27"/>
      <c r="G35" s="23"/>
      <c r="H35" s="31"/>
      <c r="I35" s="37"/>
      <c r="J35" s="37"/>
      <c r="K35" s="31"/>
      <c r="L35" s="212"/>
      <c r="M35" s="73"/>
      <c r="N35" s="74"/>
    </row>
    <row r="36" ht="15.75" customHeight="1">
      <c r="A36" s="23"/>
      <c r="B36" s="24"/>
      <c r="C36" s="23"/>
      <c r="D36" s="25"/>
      <c r="E36" s="26"/>
      <c r="F36" s="27"/>
      <c r="G36" s="23"/>
      <c r="H36" s="31"/>
      <c r="I36" s="37"/>
      <c r="J36" s="37"/>
      <c r="K36" s="31"/>
      <c r="L36" s="32"/>
      <c r="M36" s="33"/>
      <c r="N36" s="34"/>
    </row>
    <row r="37" ht="15.75" customHeight="1">
      <c r="A37" s="23"/>
      <c r="B37" s="38"/>
      <c r="C37" s="39"/>
      <c r="D37" s="40"/>
      <c r="E37" s="41"/>
      <c r="F37" s="42"/>
      <c r="G37" s="39"/>
      <c r="H37" s="43"/>
      <c r="I37" s="44"/>
      <c r="J37" s="44"/>
      <c r="K37" s="43"/>
      <c r="L37" s="27"/>
      <c r="M37" s="27"/>
      <c r="N37" s="27"/>
    </row>
    <row r="38" ht="15.75" customHeight="1">
      <c r="A38" s="23"/>
      <c r="B38" s="24"/>
      <c r="C38" s="23"/>
      <c r="D38" s="25"/>
      <c r="E38" s="26"/>
      <c r="F38" s="27"/>
      <c r="G38" s="23"/>
      <c r="H38" s="31"/>
      <c r="I38" s="37"/>
      <c r="J38" s="37"/>
      <c r="K38" s="31"/>
      <c r="L38" s="23"/>
      <c r="M38" s="23"/>
      <c r="N38" s="23"/>
    </row>
    <row r="39" ht="15.75" customHeight="1">
      <c r="A39" s="23"/>
      <c r="B39" s="24"/>
      <c r="C39" s="23"/>
      <c r="D39" s="25"/>
      <c r="E39" s="26"/>
      <c r="F39" s="27"/>
      <c r="G39" s="23"/>
      <c r="H39" s="31"/>
      <c r="I39" s="37"/>
      <c r="J39" s="37"/>
      <c r="K39" s="45"/>
      <c r="L39" s="32"/>
      <c r="M39" s="33"/>
      <c r="N39" s="34"/>
    </row>
    <row r="40" ht="15.75" customHeight="1">
      <c r="A40" s="23"/>
      <c r="B40" s="24"/>
      <c r="C40" s="23"/>
      <c r="D40" s="25"/>
      <c r="E40" s="26"/>
      <c r="F40" s="27"/>
      <c r="G40" s="23"/>
      <c r="H40" s="31"/>
      <c r="I40" s="37"/>
      <c r="J40" s="37"/>
      <c r="K40" s="45"/>
      <c r="L40" s="32"/>
      <c r="M40" s="33"/>
      <c r="N40" s="34"/>
    </row>
    <row r="41" ht="15.75" customHeight="1">
      <c r="A41" s="23"/>
      <c r="B41" s="24"/>
      <c r="C41" s="23"/>
      <c r="D41" s="25"/>
      <c r="E41" s="26"/>
      <c r="F41" s="27"/>
      <c r="G41" s="23"/>
      <c r="H41" s="31"/>
      <c r="I41" s="37"/>
      <c r="J41" s="37"/>
      <c r="K41" s="45"/>
      <c r="L41" s="32"/>
      <c r="M41" s="33"/>
      <c r="N41" s="34"/>
    </row>
    <row r="42" ht="15.75" customHeight="1">
      <c r="A42" s="23"/>
      <c r="B42" s="51"/>
      <c r="C42" s="52"/>
      <c r="D42" s="25"/>
      <c r="E42" s="26"/>
      <c r="F42" s="27"/>
      <c r="G42" s="23"/>
      <c r="H42" s="31"/>
      <c r="I42" s="37"/>
      <c r="J42" s="37"/>
      <c r="K42" s="45"/>
      <c r="L42" s="32"/>
      <c r="M42" s="33"/>
      <c r="N42" s="34"/>
    </row>
    <row r="43" ht="15.75" customHeight="1">
      <c r="A43" s="23"/>
      <c r="B43" s="51"/>
      <c r="C43" s="52"/>
      <c r="D43" s="25"/>
      <c r="E43" s="26"/>
      <c r="F43" s="27"/>
      <c r="G43" s="23"/>
      <c r="H43" s="31"/>
      <c r="I43" s="37"/>
      <c r="J43" s="37"/>
      <c r="K43" s="45"/>
      <c r="L43" s="32"/>
      <c r="M43" s="33"/>
      <c r="N43" s="34"/>
    </row>
    <row r="44" ht="15.75" customHeight="1">
      <c r="A44" s="23"/>
      <c r="B44" s="51"/>
      <c r="C44" s="52"/>
      <c r="D44" s="25"/>
      <c r="E44" s="26"/>
      <c r="F44" s="27"/>
      <c r="G44" s="23"/>
      <c r="H44" s="31"/>
      <c r="I44" s="37"/>
      <c r="J44" s="37"/>
      <c r="K44" s="45"/>
      <c r="L44" s="32"/>
      <c r="M44" s="33"/>
      <c r="N44" s="34"/>
    </row>
    <row r="45" ht="15.75" customHeight="1">
      <c r="A45" s="23"/>
      <c r="B45" s="24"/>
      <c r="C45" s="23"/>
      <c r="D45" s="25"/>
      <c r="E45" s="26"/>
      <c r="F45" s="27"/>
      <c r="G45" s="23"/>
      <c r="H45" s="31"/>
      <c r="I45" s="37"/>
      <c r="J45" s="37"/>
      <c r="K45" s="45"/>
      <c r="L45" s="32"/>
      <c r="M45" s="33"/>
      <c r="N45" s="34"/>
    </row>
    <row r="46" ht="15.75" customHeight="1">
      <c r="A46" s="46" t="s">
        <v>94</v>
      </c>
    </row>
    <row r="47" ht="26.25" customHeight="1">
      <c r="A47" s="10" t="s">
        <v>4</v>
      </c>
      <c r="B47" s="11" t="s">
        <v>5</v>
      </c>
      <c r="C47" s="49"/>
      <c r="D47" s="13" t="s">
        <v>7</v>
      </c>
      <c r="E47" s="14"/>
      <c r="F47" s="50"/>
      <c r="G47" s="50"/>
      <c r="H47" s="15" t="s">
        <v>10</v>
      </c>
      <c r="I47" s="16"/>
      <c r="J47" s="16"/>
      <c r="K47" s="14"/>
      <c r="L47" s="13" t="s">
        <v>523</v>
      </c>
      <c r="M47" s="16"/>
      <c r="N47" s="14"/>
    </row>
    <row r="48" ht="15.75" customHeight="1">
      <c r="A48" s="18"/>
      <c r="B48" s="18"/>
      <c r="C48" s="12" t="s">
        <v>6</v>
      </c>
      <c r="D48" s="10" t="s">
        <v>12</v>
      </c>
      <c r="E48" s="10" t="s">
        <v>13</v>
      </c>
      <c r="F48" s="10" t="s">
        <v>8</v>
      </c>
      <c r="G48" s="10" t="s">
        <v>9</v>
      </c>
      <c r="H48" s="10" t="s">
        <v>14</v>
      </c>
      <c r="I48" s="10" t="s">
        <v>15</v>
      </c>
      <c r="J48" s="10" t="s">
        <v>16</v>
      </c>
      <c r="K48" s="10" t="s">
        <v>17</v>
      </c>
      <c r="L48" s="10" t="s">
        <v>18</v>
      </c>
      <c r="M48" s="10" t="s">
        <v>19</v>
      </c>
      <c r="N48" s="10" t="s">
        <v>20</v>
      </c>
    </row>
    <row r="49" ht="30.0" customHeight="1">
      <c r="A49" s="20"/>
      <c r="B49" s="20"/>
      <c r="C49" s="20"/>
      <c r="D49" s="20"/>
      <c r="E49" s="20"/>
      <c r="F49" s="20"/>
      <c r="G49" s="20"/>
      <c r="H49" s="20"/>
      <c r="I49" s="20"/>
      <c r="J49" s="20"/>
      <c r="K49" s="20"/>
      <c r="L49" s="20"/>
      <c r="M49" s="20"/>
      <c r="N49" s="20"/>
    </row>
    <row r="50" ht="15.75" customHeight="1">
      <c r="A50" s="21" t="s">
        <v>21</v>
      </c>
      <c r="B50" s="21" t="s">
        <v>22</v>
      </c>
      <c r="C50" s="21" t="s">
        <v>23</v>
      </c>
      <c r="D50" s="21" t="s">
        <v>24</v>
      </c>
      <c r="E50" s="21" t="s">
        <v>25</v>
      </c>
      <c r="F50" s="21" t="s">
        <v>26</v>
      </c>
      <c r="G50" s="21" t="s">
        <v>27</v>
      </c>
      <c r="H50" s="21" t="s">
        <v>28</v>
      </c>
      <c r="I50" s="21" t="s">
        <v>29</v>
      </c>
      <c r="J50" s="21" t="s">
        <v>30</v>
      </c>
      <c r="K50" s="21" t="s">
        <v>31</v>
      </c>
      <c r="L50" s="21" t="s">
        <v>32</v>
      </c>
      <c r="M50" s="21" t="s">
        <v>33</v>
      </c>
      <c r="N50" s="21" t="s">
        <v>34</v>
      </c>
    </row>
    <row r="51" ht="15.75" customHeight="1">
      <c r="A51" s="23" t="s">
        <v>110</v>
      </c>
      <c r="B51" s="24" t="s">
        <v>111</v>
      </c>
      <c r="C51" s="23" t="s">
        <v>112</v>
      </c>
      <c r="D51" s="25" t="s">
        <v>39</v>
      </c>
      <c r="E51" s="26" t="s">
        <v>40</v>
      </c>
      <c r="F51" s="27"/>
      <c r="G51" s="23" t="s">
        <v>41</v>
      </c>
      <c r="H51" s="31">
        <v>1.23545042E7</v>
      </c>
      <c r="I51" s="37">
        <v>722000.0</v>
      </c>
      <c r="J51" s="37"/>
      <c r="K51" s="45">
        <f t="shared" ref="K51:K54" si="3">SUM(H51:J51)</f>
        <v>13076504.2</v>
      </c>
      <c r="L51" s="32"/>
      <c r="M51" s="33"/>
      <c r="N51" s="34"/>
    </row>
    <row r="52" ht="15.75" customHeight="1">
      <c r="A52" s="23" t="s">
        <v>113</v>
      </c>
      <c r="B52" s="24" t="s">
        <v>114</v>
      </c>
      <c r="C52" s="23" t="s">
        <v>115</v>
      </c>
      <c r="D52" s="25" t="s">
        <v>39</v>
      </c>
      <c r="E52" s="26" t="s">
        <v>40</v>
      </c>
      <c r="F52" s="27"/>
      <c r="G52" s="23" t="s">
        <v>41</v>
      </c>
      <c r="H52" s="31">
        <v>6048396.6</v>
      </c>
      <c r="I52" s="37">
        <v>1.986568E7</v>
      </c>
      <c r="J52" s="37"/>
      <c r="K52" s="45">
        <f t="shared" si="3"/>
        <v>25914076.6</v>
      </c>
      <c r="L52" s="32"/>
      <c r="M52" s="33"/>
      <c r="N52" s="34"/>
    </row>
    <row r="53" ht="15.75" customHeight="1">
      <c r="A53" s="23" t="s">
        <v>116</v>
      </c>
      <c r="B53" s="24" t="s">
        <v>117</v>
      </c>
      <c r="C53" s="23" t="s">
        <v>118</v>
      </c>
      <c r="D53" s="25" t="s">
        <v>39</v>
      </c>
      <c r="E53" s="26" t="s">
        <v>40</v>
      </c>
      <c r="F53" s="27"/>
      <c r="G53" s="23" t="s">
        <v>41</v>
      </c>
      <c r="H53" s="31">
        <v>3890543.0</v>
      </c>
      <c r="I53" s="37">
        <v>466240.0</v>
      </c>
      <c r="J53" s="37"/>
      <c r="K53" s="45">
        <f t="shared" si="3"/>
        <v>4356783</v>
      </c>
      <c r="L53" s="32"/>
      <c r="M53" s="33"/>
      <c r="N53" s="34"/>
    </row>
    <row r="54" ht="15.75" customHeight="1">
      <c r="A54" s="23" t="s">
        <v>119</v>
      </c>
      <c r="B54" s="24" t="s">
        <v>120</v>
      </c>
      <c r="C54" s="23" t="s">
        <v>121</v>
      </c>
      <c r="D54" s="25" t="s">
        <v>39</v>
      </c>
      <c r="E54" s="26" t="s">
        <v>40</v>
      </c>
      <c r="F54" s="27"/>
      <c r="G54" s="23" t="s">
        <v>41</v>
      </c>
      <c r="H54" s="31">
        <v>5266895.8</v>
      </c>
      <c r="I54" s="37">
        <v>870000.0</v>
      </c>
      <c r="J54" s="37"/>
      <c r="K54" s="45">
        <f t="shared" si="3"/>
        <v>6136895.8</v>
      </c>
      <c r="L54" s="32"/>
      <c r="M54" s="33"/>
      <c r="N54" s="34"/>
    </row>
    <row r="55" ht="15.75" customHeight="1">
      <c r="A55" s="23" t="s">
        <v>122</v>
      </c>
      <c r="B55" s="24" t="s">
        <v>123</v>
      </c>
      <c r="C55" s="23" t="s">
        <v>124</v>
      </c>
      <c r="D55" s="25" t="s">
        <v>39</v>
      </c>
      <c r="E55" s="26" t="s">
        <v>40</v>
      </c>
      <c r="F55" s="27"/>
      <c r="G55" s="23" t="s">
        <v>41</v>
      </c>
      <c r="H55" s="31">
        <v>5215157.0</v>
      </c>
      <c r="I55" s="37">
        <v>250000.0</v>
      </c>
      <c r="J55" s="37"/>
      <c r="K55" s="45">
        <f t="shared" ref="K55:K56" si="4">SUM(H55:I55)</f>
        <v>5465157</v>
      </c>
      <c r="L55" s="32"/>
      <c r="M55" s="33"/>
      <c r="N55" s="34"/>
    </row>
    <row r="56" ht="15.75" customHeight="1">
      <c r="A56" s="23" t="s">
        <v>125</v>
      </c>
      <c r="B56" s="24" t="s">
        <v>126</v>
      </c>
      <c r="C56" s="23" t="s">
        <v>127</v>
      </c>
      <c r="D56" s="25" t="s">
        <v>39</v>
      </c>
      <c r="E56" s="26" t="s">
        <v>40</v>
      </c>
      <c r="F56" s="27"/>
      <c r="G56" s="23" t="s">
        <v>41</v>
      </c>
      <c r="H56" s="31">
        <v>2882691.8</v>
      </c>
      <c r="I56" s="37">
        <v>1.32E7</v>
      </c>
      <c r="J56" s="37"/>
      <c r="K56" s="45">
        <f t="shared" si="4"/>
        <v>16082691.8</v>
      </c>
      <c r="L56" s="32"/>
      <c r="M56" s="33"/>
      <c r="N56" s="34"/>
    </row>
    <row r="57" ht="15.75" customHeight="1">
      <c r="A57" s="23" t="s">
        <v>428</v>
      </c>
      <c r="B57" s="54" t="s">
        <v>429</v>
      </c>
      <c r="C57" s="23" t="s">
        <v>128</v>
      </c>
      <c r="D57" s="25" t="s">
        <v>39</v>
      </c>
      <c r="E57" s="26" t="s">
        <v>40</v>
      </c>
      <c r="F57" s="27"/>
      <c r="G57" s="23" t="s">
        <v>41</v>
      </c>
      <c r="H57" s="55">
        <v>1564885.0</v>
      </c>
      <c r="I57" s="56">
        <v>2600000.0</v>
      </c>
      <c r="J57" s="37"/>
      <c r="K57" s="45">
        <f>SUM(H57:J57)</f>
        <v>4164885</v>
      </c>
      <c r="L57" s="32"/>
      <c r="M57" s="33"/>
      <c r="N57" s="57"/>
    </row>
    <row r="58" ht="15.75" customHeight="1">
      <c r="A58" s="53"/>
      <c r="B58" s="54"/>
      <c r="C58" s="58"/>
      <c r="D58" s="26"/>
      <c r="E58" s="26"/>
      <c r="F58" s="59" t="s">
        <v>129</v>
      </c>
      <c r="G58" s="14"/>
      <c r="H58" s="60" t="str">
        <f>H57+H56+H55+H54+H53+H52+H51+H45+H44+H43+H42+H41+H40+H39+H38+H37+H36+H35+H34+H33+H32+H31+H30+H29+H28+H24+H22+H21+#REF!</f>
        <v>#REF!</v>
      </c>
      <c r="I58" s="60" t="str">
        <f>I57+I56+I55+I54+I53+I52+I51+I45+I44+I43+I42+I41+I40+I39+I38+I37+I36+I35+I34+I33+I32+I31+I30+I29+I28+I24+#REF!+I22+I21+#REF!</f>
        <v>#VALUE!</v>
      </c>
      <c r="J58" s="60" t="str">
        <f>#REF!</f>
        <v>#REF!</v>
      </c>
      <c r="K58" s="61" t="str">
        <f>K57+K56+K55+K54+K53+K52+K51+K45+K44+K43+K42+K41+K40+K39+K38+K37+K36+K35+K34+K33+K32+K31+K30+K29+K28+K24+#REF!+K22+K21+#REF!</f>
        <v>#REF!</v>
      </c>
      <c r="L58" s="32"/>
      <c r="M58" s="33"/>
      <c r="N58" s="57"/>
    </row>
    <row r="59" ht="15.75" customHeight="1">
      <c r="A59" s="22" t="s">
        <v>130</v>
      </c>
      <c r="B59" s="16"/>
      <c r="C59" s="16"/>
      <c r="D59" s="16"/>
      <c r="E59" s="16"/>
      <c r="F59" s="16"/>
      <c r="G59" s="16"/>
      <c r="H59" s="16"/>
      <c r="I59" s="16"/>
      <c r="J59" s="16"/>
      <c r="K59" s="16"/>
      <c r="L59" s="16"/>
      <c r="M59" s="16"/>
      <c r="N59" s="14"/>
    </row>
    <row r="60" ht="15.75" customHeight="1">
      <c r="A60" s="62" t="s">
        <v>131</v>
      </c>
      <c r="B60" s="63" t="s">
        <v>132</v>
      </c>
      <c r="C60" s="52" t="s">
        <v>133</v>
      </c>
      <c r="D60" s="25" t="s">
        <v>39</v>
      </c>
      <c r="E60" s="26" t="s">
        <v>40</v>
      </c>
      <c r="F60" s="51" t="s">
        <v>134</v>
      </c>
      <c r="G60" s="26" t="s">
        <v>135</v>
      </c>
      <c r="H60" s="33"/>
      <c r="I60" s="33"/>
      <c r="J60" s="31">
        <v>7000000.0</v>
      </c>
      <c r="K60" s="37">
        <f t="shared" ref="K60:K63" si="5">J60</f>
        <v>7000000</v>
      </c>
      <c r="L60" s="64"/>
      <c r="M60" s="64"/>
      <c r="N60" s="64"/>
    </row>
    <row r="61" ht="37.5" customHeight="1">
      <c r="A61" s="114" t="s">
        <v>136</v>
      </c>
      <c r="B61" s="63" t="s">
        <v>443</v>
      </c>
      <c r="C61" s="52" t="s">
        <v>133</v>
      </c>
      <c r="D61" s="25" t="s">
        <v>39</v>
      </c>
      <c r="E61" s="26" t="s">
        <v>40</v>
      </c>
      <c r="F61" s="51" t="s">
        <v>134</v>
      </c>
      <c r="G61" s="26" t="s">
        <v>135</v>
      </c>
      <c r="H61" s="33"/>
      <c r="I61" s="33"/>
      <c r="J61" s="31">
        <v>2000000.0</v>
      </c>
      <c r="K61" s="37">
        <f t="shared" si="5"/>
        <v>2000000</v>
      </c>
      <c r="L61" s="109"/>
      <c r="M61" s="109"/>
      <c r="N61" s="109"/>
    </row>
    <row r="62" ht="15.75" customHeight="1">
      <c r="A62" s="152" t="s">
        <v>140</v>
      </c>
      <c r="B62" s="63" t="s">
        <v>444</v>
      </c>
      <c r="C62" s="52" t="s">
        <v>175</v>
      </c>
      <c r="D62" s="25" t="s">
        <v>39</v>
      </c>
      <c r="E62" s="26" t="s">
        <v>40</v>
      </c>
      <c r="F62" s="51" t="s">
        <v>134</v>
      </c>
      <c r="G62" s="26" t="s">
        <v>135</v>
      </c>
      <c r="H62" s="33"/>
      <c r="I62" s="33"/>
      <c r="J62" s="31">
        <v>1000000.0</v>
      </c>
      <c r="K62" s="37">
        <f t="shared" si="5"/>
        <v>1000000</v>
      </c>
      <c r="L62" s="65"/>
      <c r="M62" s="65"/>
      <c r="N62" s="65"/>
    </row>
    <row r="63" ht="15.75" customHeight="1">
      <c r="A63" s="152" t="s">
        <v>146</v>
      </c>
      <c r="B63" s="63" t="s">
        <v>178</v>
      </c>
      <c r="C63" s="52" t="s">
        <v>175</v>
      </c>
      <c r="D63" s="25" t="s">
        <v>39</v>
      </c>
      <c r="E63" s="26" t="s">
        <v>40</v>
      </c>
      <c r="F63" s="51" t="s">
        <v>134</v>
      </c>
      <c r="G63" s="26" t="s">
        <v>135</v>
      </c>
      <c r="H63" s="33"/>
      <c r="I63" s="33"/>
      <c r="J63" s="31">
        <v>1200000.0</v>
      </c>
      <c r="K63" s="37">
        <f t="shared" si="5"/>
        <v>1200000</v>
      </c>
      <c r="L63" s="65"/>
      <c r="M63" s="65"/>
      <c r="N63" s="65"/>
    </row>
    <row r="64" ht="15.75" customHeight="1">
      <c r="A64" s="62" t="s">
        <v>151</v>
      </c>
      <c r="B64" s="79" t="s">
        <v>137</v>
      </c>
      <c r="C64" s="52" t="s">
        <v>138</v>
      </c>
      <c r="D64" s="25" t="s">
        <v>39</v>
      </c>
      <c r="E64" s="26" t="s">
        <v>40</v>
      </c>
      <c r="F64" s="27" t="s">
        <v>139</v>
      </c>
      <c r="G64" s="26" t="s">
        <v>135</v>
      </c>
      <c r="H64" s="33"/>
      <c r="I64" s="33"/>
      <c r="J64" s="37">
        <v>4000000.0</v>
      </c>
      <c r="K64" s="37">
        <v>4000000.0</v>
      </c>
      <c r="L64" s="65"/>
      <c r="M64" s="65"/>
      <c r="N64" s="65"/>
    </row>
    <row r="65" ht="15.75" customHeight="1">
      <c r="A65" s="62" t="s">
        <v>155</v>
      </c>
      <c r="B65" s="27" t="s">
        <v>147</v>
      </c>
      <c r="C65" s="23" t="s">
        <v>148</v>
      </c>
      <c r="D65" s="25" t="s">
        <v>39</v>
      </c>
      <c r="E65" s="26" t="s">
        <v>40</v>
      </c>
      <c r="F65" s="69" t="s">
        <v>149</v>
      </c>
      <c r="G65" s="65" t="s">
        <v>150</v>
      </c>
      <c r="H65" s="33"/>
      <c r="I65" s="37">
        <v>1.5E7</v>
      </c>
      <c r="J65" s="33"/>
      <c r="K65" s="37">
        <v>1.5E7</v>
      </c>
      <c r="L65" s="64"/>
      <c r="M65" s="64"/>
      <c r="N65" s="64"/>
      <c r="P65" s="66"/>
    </row>
    <row r="66" ht="15.75" customHeight="1">
      <c r="A66" s="62" t="s">
        <v>159</v>
      </c>
      <c r="B66" s="63" t="s">
        <v>152</v>
      </c>
      <c r="C66" s="39" t="s">
        <v>153</v>
      </c>
      <c r="D66" s="25" t="s">
        <v>39</v>
      </c>
      <c r="E66" s="26" t="s">
        <v>40</v>
      </c>
      <c r="F66" s="51" t="s">
        <v>154</v>
      </c>
      <c r="G66" s="65" t="s">
        <v>150</v>
      </c>
      <c r="H66" s="70"/>
      <c r="I66" s="71">
        <v>4329000.0</v>
      </c>
      <c r="J66" s="51"/>
      <c r="K66" s="71">
        <f>I66</f>
        <v>4329000</v>
      </c>
      <c r="L66" s="33"/>
      <c r="M66" s="33"/>
      <c r="N66" s="34"/>
      <c r="P66" s="66"/>
    </row>
    <row r="67" ht="15.75" customHeight="1">
      <c r="A67" s="62" t="s">
        <v>163</v>
      </c>
      <c r="B67" s="72" t="s">
        <v>156</v>
      </c>
      <c r="C67" s="39" t="s">
        <v>157</v>
      </c>
      <c r="D67" s="40" t="s">
        <v>39</v>
      </c>
      <c r="E67" s="41" t="s">
        <v>40</v>
      </c>
      <c r="F67" s="42" t="s">
        <v>158</v>
      </c>
      <c r="G67" s="65" t="s">
        <v>150</v>
      </c>
      <c r="H67" s="73"/>
      <c r="I67" s="44">
        <v>6500000.0</v>
      </c>
      <c r="J67" s="73"/>
      <c r="K67" s="44">
        <v>6500000.0</v>
      </c>
      <c r="L67" s="73"/>
      <c r="M67" s="73"/>
      <c r="N67" s="74"/>
      <c r="P67" s="66"/>
    </row>
    <row r="68" ht="15.75" customHeight="1">
      <c r="A68" s="62" t="s">
        <v>167</v>
      </c>
      <c r="B68" s="72" t="s">
        <v>160</v>
      </c>
      <c r="C68" s="39" t="s">
        <v>161</v>
      </c>
      <c r="D68" s="40" t="s">
        <v>39</v>
      </c>
      <c r="E68" s="41" t="s">
        <v>40</v>
      </c>
      <c r="F68" s="42" t="s">
        <v>162</v>
      </c>
      <c r="G68" s="65" t="s">
        <v>150</v>
      </c>
      <c r="H68" s="73"/>
      <c r="I68" s="44">
        <v>1.0E7</v>
      </c>
      <c r="J68" s="73"/>
      <c r="K68" s="44">
        <v>1.0E7</v>
      </c>
      <c r="L68" s="73"/>
      <c r="M68" s="73"/>
      <c r="N68" s="74"/>
      <c r="P68" s="66"/>
    </row>
    <row r="69" ht="15.75" customHeight="1">
      <c r="A69" s="46" t="s">
        <v>144</v>
      </c>
    </row>
    <row r="70" ht="15.75" customHeight="1">
      <c r="A70" s="46"/>
    </row>
    <row r="71" ht="24.0" customHeight="1">
      <c r="A71" s="10" t="s">
        <v>4</v>
      </c>
      <c r="B71" s="11" t="s">
        <v>5</v>
      </c>
      <c r="C71" s="49"/>
      <c r="D71" s="13" t="s">
        <v>7</v>
      </c>
      <c r="E71" s="14"/>
      <c r="F71" s="50"/>
      <c r="G71" s="50"/>
      <c r="H71" s="15" t="s">
        <v>10</v>
      </c>
      <c r="I71" s="16"/>
      <c r="J71" s="16"/>
      <c r="K71" s="14"/>
      <c r="L71" s="13" t="s">
        <v>524</v>
      </c>
      <c r="M71" s="16"/>
      <c r="N71" s="14"/>
    </row>
    <row r="72" ht="15.75" customHeight="1">
      <c r="A72" s="18"/>
      <c r="B72" s="18"/>
      <c r="C72" s="12" t="s">
        <v>6</v>
      </c>
      <c r="D72" s="10" t="s">
        <v>12</v>
      </c>
      <c r="E72" s="10" t="s">
        <v>13</v>
      </c>
      <c r="F72" s="10" t="s">
        <v>8</v>
      </c>
      <c r="G72" s="10" t="s">
        <v>9</v>
      </c>
      <c r="H72" s="10" t="s">
        <v>14</v>
      </c>
      <c r="I72" s="10" t="s">
        <v>15</v>
      </c>
      <c r="J72" s="10" t="s">
        <v>16</v>
      </c>
      <c r="K72" s="10" t="s">
        <v>17</v>
      </c>
      <c r="L72" s="10" t="s">
        <v>18</v>
      </c>
      <c r="M72" s="10" t="s">
        <v>19</v>
      </c>
      <c r="N72" s="10" t="s">
        <v>20</v>
      </c>
    </row>
    <row r="73" ht="25.5" customHeight="1">
      <c r="A73" s="20"/>
      <c r="B73" s="20"/>
      <c r="C73" s="20"/>
      <c r="D73" s="20"/>
      <c r="E73" s="20"/>
      <c r="F73" s="20"/>
      <c r="G73" s="20"/>
      <c r="H73" s="20"/>
      <c r="I73" s="20"/>
      <c r="J73" s="20"/>
      <c r="K73" s="20"/>
      <c r="L73" s="20"/>
      <c r="M73" s="20"/>
      <c r="N73" s="20"/>
    </row>
    <row r="74" ht="15.75" customHeight="1">
      <c r="A74" s="21" t="s">
        <v>21</v>
      </c>
      <c r="B74" s="21" t="s">
        <v>22</v>
      </c>
      <c r="C74" s="21" t="s">
        <v>23</v>
      </c>
      <c r="D74" s="21" t="s">
        <v>24</v>
      </c>
      <c r="E74" s="21" t="s">
        <v>25</v>
      </c>
      <c r="F74" s="21" t="s">
        <v>26</v>
      </c>
      <c r="G74" s="21" t="s">
        <v>27</v>
      </c>
      <c r="H74" s="21" t="s">
        <v>28</v>
      </c>
      <c r="I74" s="21" t="s">
        <v>29</v>
      </c>
      <c r="J74" s="21" t="s">
        <v>30</v>
      </c>
      <c r="K74" s="21" t="s">
        <v>31</v>
      </c>
      <c r="L74" s="21" t="s">
        <v>32</v>
      </c>
      <c r="M74" s="21" t="s">
        <v>33</v>
      </c>
      <c r="N74" s="21" t="s">
        <v>34</v>
      </c>
    </row>
    <row r="75" ht="15.75" customHeight="1">
      <c r="A75" s="22" t="s">
        <v>130</v>
      </c>
      <c r="B75" s="16"/>
      <c r="C75" s="16"/>
      <c r="D75" s="16"/>
      <c r="E75" s="16"/>
      <c r="F75" s="16"/>
      <c r="G75" s="16"/>
      <c r="H75" s="16"/>
      <c r="I75" s="16"/>
      <c r="J75" s="16"/>
      <c r="K75" s="16"/>
      <c r="L75" s="16"/>
      <c r="M75" s="16"/>
      <c r="N75" s="14"/>
    </row>
    <row r="76" ht="15.75" customHeight="1">
      <c r="A76" s="62" t="s">
        <v>170</v>
      </c>
      <c r="B76" s="72" t="s">
        <v>164</v>
      </c>
      <c r="C76" s="39" t="s">
        <v>165</v>
      </c>
      <c r="D76" s="40" t="s">
        <v>39</v>
      </c>
      <c r="E76" s="41" t="s">
        <v>40</v>
      </c>
      <c r="F76" s="42" t="s">
        <v>166</v>
      </c>
      <c r="G76" s="65" t="s">
        <v>150</v>
      </c>
      <c r="H76" s="73"/>
      <c r="I76" s="44">
        <v>3000000.0</v>
      </c>
      <c r="J76" s="73"/>
      <c r="K76" s="44">
        <v>3000000.0</v>
      </c>
      <c r="L76" s="73"/>
      <c r="M76" s="73"/>
      <c r="N76" s="74"/>
    </row>
    <row r="77" ht="15.75" customHeight="1">
      <c r="A77" s="62" t="s">
        <v>173</v>
      </c>
      <c r="B77" s="72" t="s">
        <v>168</v>
      </c>
      <c r="C77" s="39" t="s">
        <v>165</v>
      </c>
      <c r="D77" s="40" t="s">
        <v>39</v>
      </c>
      <c r="E77" s="41" t="s">
        <v>40</v>
      </c>
      <c r="F77" s="42" t="s">
        <v>169</v>
      </c>
      <c r="G77" s="65" t="s">
        <v>150</v>
      </c>
      <c r="H77" s="73"/>
      <c r="I77" s="44">
        <v>1.0E7</v>
      </c>
      <c r="J77" s="73"/>
      <c r="K77" s="44">
        <v>1.0E7</v>
      </c>
      <c r="L77" s="73"/>
      <c r="M77" s="73"/>
      <c r="N77" s="74"/>
    </row>
    <row r="78" ht="15.75" customHeight="1">
      <c r="A78" s="62" t="s">
        <v>177</v>
      </c>
      <c r="B78" s="63" t="s">
        <v>446</v>
      </c>
      <c r="C78" s="52" t="s">
        <v>218</v>
      </c>
      <c r="D78" s="25" t="s">
        <v>39</v>
      </c>
      <c r="E78" s="26" t="s">
        <v>40</v>
      </c>
      <c r="F78" s="51" t="s">
        <v>447</v>
      </c>
      <c r="G78" s="26" t="s">
        <v>150</v>
      </c>
      <c r="H78" s="70"/>
      <c r="I78" s="71">
        <v>50000.0</v>
      </c>
      <c r="J78" s="84"/>
      <c r="K78" s="71">
        <v>50000.0</v>
      </c>
      <c r="L78" s="65"/>
      <c r="M78" s="65"/>
      <c r="N78" s="65"/>
    </row>
    <row r="79" ht="15.75" customHeight="1">
      <c r="A79" s="62" t="s">
        <v>180</v>
      </c>
      <c r="B79" s="63" t="s">
        <v>217</v>
      </c>
      <c r="C79" s="52" t="s">
        <v>218</v>
      </c>
      <c r="D79" s="25" t="s">
        <v>39</v>
      </c>
      <c r="E79" s="26" t="s">
        <v>40</v>
      </c>
      <c r="F79" s="51" t="s">
        <v>219</v>
      </c>
      <c r="G79" s="26" t="s">
        <v>150</v>
      </c>
      <c r="H79" s="70"/>
      <c r="I79" s="71">
        <v>100000.0</v>
      </c>
      <c r="J79" s="84"/>
      <c r="K79" s="71">
        <v>100000.0</v>
      </c>
      <c r="L79" s="65"/>
      <c r="M79" s="65"/>
      <c r="N79" s="65"/>
    </row>
    <row r="80" ht="15.75" customHeight="1">
      <c r="A80" s="62" t="s">
        <v>183</v>
      </c>
      <c r="B80" s="63" t="s">
        <v>221</v>
      </c>
      <c r="C80" s="52" t="s">
        <v>222</v>
      </c>
      <c r="D80" s="25" t="s">
        <v>39</v>
      </c>
      <c r="E80" s="26" t="s">
        <v>40</v>
      </c>
      <c r="F80" s="51" t="s">
        <v>223</v>
      </c>
      <c r="G80" s="26" t="s">
        <v>150</v>
      </c>
      <c r="H80" s="70"/>
      <c r="I80" s="71">
        <v>150000.0</v>
      </c>
      <c r="J80" s="84"/>
      <c r="K80" s="71">
        <v>150000.0</v>
      </c>
      <c r="L80" s="65"/>
      <c r="M80" s="65"/>
      <c r="N80" s="65"/>
    </row>
    <row r="81" ht="39.0" customHeight="1">
      <c r="A81" s="62" t="s">
        <v>187</v>
      </c>
      <c r="B81" s="81" t="s">
        <v>184</v>
      </c>
      <c r="C81" s="39" t="s">
        <v>185</v>
      </c>
      <c r="D81" s="25" t="s">
        <v>39</v>
      </c>
      <c r="E81" s="26" t="s">
        <v>40</v>
      </c>
      <c r="F81" s="82" t="s">
        <v>186</v>
      </c>
      <c r="G81" s="65" t="s">
        <v>150</v>
      </c>
      <c r="H81" s="33"/>
      <c r="I81" s="45">
        <v>50000.0</v>
      </c>
      <c r="J81" s="33"/>
      <c r="K81" s="45">
        <v>50000.0</v>
      </c>
      <c r="L81" s="33"/>
      <c r="M81" s="33"/>
      <c r="N81" s="34"/>
    </row>
    <row r="82" ht="15.75" customHeight="1">
      <c r="A82" s="62" t="s">
        <v>191</v>
      </c>
      <c r="B82" s="173" t="s">
        <v>448</v>
      </c>
      <c r="C82" s="39" t="s">
        <v>189</v>
      </c>
      <c r="D82" s="25" t="s">
        <v>39</v>
      </c>
      <c r="E82" s="26" t="s">
        <v>40</v>
      </c>
      <c r="F82" s="174" t="s">
        <v>449</v>
      </c>
      <c r="G82" s="65" t="s">
        <v>150</v>
      </c>
      <c r="H82" s="70"/>
      <c r="I82" s="71">
        <v>100000.0</v>
      </c>
      <c r="J82" s="51"/>
      <c r="K82" s="71">
        <v>100000.0</v>
      </c>
      <c r="L82" s="33"/>
      <c r="M82" s="33"/>
      <c r="N82" s="34"/>
    </row>
    <row r="83" ht="44.25" customHeight="1">
      <c r="A83" s="62" t="s">
        <v>194</v>
      </c>
      <c r="B83" s="63" t="s">
        <v>192</v>
      </c>
      <c r="C83" s="39" t="s">
        <v>157</v>
      </c>
      <c r="D83" s="25" t="s">
        <v>39</v>
      </c>
      <c r="E83" s="26" t="s">
        <v>40</v>
      </c>
      <c r="F83" s="83" t="s">
        <v>193</v>
      </c>
      <c r="G83" s="65" t="s">
        <v>150</v>
      </c>
      <c r="H83" s="70"/>
      <c r="I83" s="71">
        <v>322709.0</v>
      </c>
      <c r="J83" s="51"/>
      <c r="K83" s="71">
        <v>322709.0</v>
      </c>
      <c r="L83" s="33"/>
      <c r="M83" s="33"/>
      <c r="N83" s="34"/>
    </row>
    <row r="84" ht="15.75" customHeight="1">
      <c r="A84" s="62" t="s">
        <v>198</v>
      </c>
      <c r="B84" s="63" t="s">
        <v>195</v>
      </c>
      <c r="C84" s="39" t="s">
        <v>196</v>
      </c>
      <c r="D84" s="25" t="s">
        <v>39</v>
      </c>
      <c r="E84" s="26" t="s">
        <v>40</v>
      </c>
      <c r="F84" s="134" t="s">
        <v>450</v>
      </c>
      <c r="G84" s="65" t="s">
        <v>150</v>
      </c>
      <c r="H84" s="70"/>
      <c r="I84" s="71">
        <v>100000.0</v>
      </c>
      <c r="J84" s="84"/>
      <c r="K84" s="71">
        <v>100000.0</v>
      </c>
      <c r="L84" s="33"/>
      <c r="M84" s="80"/>
      <c r="N84" s="34"/>
    </row>
    <row r="85" ht="53.25" customHeight="1">
      <c r="A85" s="62" t="s">
        <v>202</v>
      </c>
      <c r="B85" s="63" t="s">
        <v>199</v>
      </c>
      <c r="C85" s="39" t="s">
        <v>200</v>
      </c>
      <c r="D85" s="25" t="s">
        <v>39</v>
      </c>
      <c r="E85" s="26" t="s">
        <v>40</v>
      </c>
      <c r="F85" s="175" t="s">
        <v>451</v>
      </c>
      <c r="G85" s="26" t="s">
        <v>150</v>
      </c>
      <c r="H85" s="70"/>
      <c r="I85" s="71">
        <v>100000.0</v>
      </c>
      <c r="J85" s="84"/>
      <c r="K85" s="71">
        <v>100000.0</v>
      </c>
      <c r="L85" s="33"/>
      <c r="M85" s="33"/>
      <c r="N85" s="34"/>
    </row>
    <row r="86" ht="15.75" customHeight="1">
      <c r="A86" s="62" t="s">
        <v>208</v>
      </c>
      <c r="B86" s="63" t="s">
        <v>203</v>
      </c>
      <c r="C86" s="39" t="s">
        <v>204</v>
      </c>
      <c r="D86" s="25" t="s">
        <v>39</v>
      </c>
      <c r="E86" s="26" t="s">
        <v>40</v>
      </c>
      <c r="F86" s="51" t="s">
        <v>205</v>
      </c>
      <c r="G86" s="26" t="s">
        <v>150</v>
      </c>
      <c r="H86" s="70"/>
      <c r="I86" s="71">
        <v>450000.0</v>
      </c>
      <c r="J86" s="84"/>
      <c r="K86" s="71">
        <v>450000.0</v>
      </c>
      <c r="L86" s="33"/>
      <c r="M86" s="33"/>
      <c r="N86" s="34"/>
      <c r="P86" s="172" t="str">
        <f>K86+K85+K84+K83+K82+K81+#REF!+#REF!+#REF!+#REF!+K77</f>
        <v>#REF!</v>
      </c>
    </row>
    <row r="87" ht="15.75" customHeight="1">
      <c r="A87" s="46" t="s">
        <v>206</v>
      </c>
    </row>
    <row r="88" ht="15.75" customHeight="1">
      <c r="A88" s="46"/>
      <c r="B88" s="46"/>
      <c r="C88" s="46"/>
      <c r="D88" s="46"/>
      <c r="E88" s="46"/>
      <c r="F88" s="46"/>
      <c r="G88" s="46"/>
      <c r="H88" s="46"/>
      <c r="I88" s="67"/>
      <c r="J88" s="46"/>
      <c r="K88" s="46"/>
      <c r="L88" s="46"/>
      <c r="M88" s="46"/>
      <c r="N88" s="46"/>
      <c r="P88" s="67"/>
    </row>
    <row r="89" ht="15.75" customHeight="1">
      <c r="A89" s="46"/>
      <c r="B89" s="46"/>
      <c r="C89" s="46"/>
      <c r="D89" s="46"/>
      <c r="E89" s="46"/>
      <c r="F89" s="46"/>
      <c r="G89" s="46"/>
      <c r="H89" s="46"/>
      <c r="I89" s="46"/>
      <c r="J89" s="46"/>
      <c r="K89" s="46"/>
      <c r="L89" s="46"/>
      <c r="M89" s="46"/>
      <c r="N89" s="46"/>
    </row>
    <row r="90" ht="29.25" customHeight="1">
      <c r="A90" s="10" t="s">
        <v>4</v>
      </c>
      <c r="B90" s="11" t="s">
        <v>5</v>
      </c>
      <c r="C90" s="49"/>
      <c r="D90" s="13" t="s">
        <v>7</v>
      </c>
      <c r="E90" s="14"/>
      <c r="F90" s="50"/>
      <c r="G90" s="50"/>
      <c r="H90" s="15" t="s">
        <v>10</v>
      </c>
      <c r="I90" s="16"/>
      <c r="J90" s="16"/>
      <c r="K90" s="14"/>
      <c r="L90" s="13" t="s">
        <v>525</v>
      </c>
      <c r="M90" s="16"/>
      <c r="N90" s="14"/>
    </row>
    <row r="91" ht="15.75" customHeight="1">
      <c r="A91" s="18"/>
      <c r="B91" s="18"/>
      <c r="C91" s="12" t="s">
        <v>6</v>
      </c>
      <c r="D91" s="10" t="s">
        <v>12</v>
      </c>
      <c r="E91" s="10" t="s">
        <v>13</v>
      </c>
      <c r="F91" s="10" t="s">
        <v>8</v>
      </c>
      <c r="G91" s="10" t="s">
        <v>9</v>
      </c>
      <c r="H91" s="10" t="s">
        <v>14</v>
      </c>
      <c r="I91" s="10" t="s">
        <v>15</v>
      </c>
      <c r="J91" s="10" t="s">
        <v>16</v>
      </c>
      <c r="K91" s="10" t="s">
        <v>17</v>
      </c>
      <c r="L91" s="10" t="s">
        <v>18</v>
      </c>
      <c r="M91" s="10" t="s">
        <v>19</v>
      </c>
      <c r="N91" s="10" t="s">
        <v>20</v>
      </c>
    </row>
    <row r="92" ht="28.5" customHeight="1">
      <c r="A92" s="20"/>
      <c r="B92" s="20"/>
      <c r="C92" s="20"/>
      <c r="D92" s="20"/>
      <c r="E92" s="20"/>
      <c r="F92" s="20"/>
      <c r="G92" s="20"/>
      <c r="H92" s="20"/>
      <c r="I92" s="20"/>
      <c r="J92" s="20"/>
      <c r="K92" s="20"/>
      <c r="L92" s="20"/>
      <c r="M92" s="20"/>
      <c r="N92" s="20"/>
    </row>
    <row r="93" ht="15.75" customHeight="1">
      <c r="A93" s="21" t="s">
        <v>21</v>
      </c>
      <c r="B93" s="21" t="s">
        <v>22</v>
      </c>
      <c r="C93" s="21" t="s">
        <v>23</v>
      </c>
      <c r="D93" s="21" t="s">
        <v>24</v>
      </c>
      <c r="E93" s="21" t="s">
        <v>25</v>
      </c>
      <c r="F93" s="21" t="s">
        <v>26</v>
      </c>
      <c r="G93" s="21" t="s">
        <v>27</v>
      </c>
      <c r="H93" s="21" t="s">
        <v>28</v>
      </c>
      <c r="I93" s="21" t="s">
        <v>29</v>
      </c>
      <c r="J93" s="21" t="s">
        <v>30</v>
      </c>
      <c r="K93" s="21" t="s">
        <v>31</v>
      </c>
      <c r="L93" s="21" t="s">
        <v>32</v>
      </c>
      <c r="M93" s="21" t="s">
        <v>33</v>
      </c>
      <c r="N93" s="21" t="s">
        <v>34</v>
      </c>
    </row>
    <row r="94" ht="15.75" customHeight="1">
      <c r="A94" s="62" t="s">
        <v>212</v>
      </c>
      <c r="B94" s="63" t="s">
        <v>209</v>
      </c>
      <c r="C94" s="52" t="s">
        <v>210</v>
      </c>
      <c r="D94" s="25" t="s">
        <v>39</v>
      </c>
      <c r="E94" s="26" t="s">
        <v>40</v>
      </c>
      <c r="F94" s="51" t="s">
        <v>211</v>
      </c>
      <c r="G94" s="26" t="s">
        <v>150</v>
      </c>
      <c r="H94" s="70"/>
      <c r="I94" s="71">
        <v>300000.0</v>
      </c>
      <c r="J94" s="84"/>
      <c r="K94" s="71">
        <v>300000.0</v>
      </c>
      <c r="L94" s="65"/>
      <c r="M94" s="65"/>
      <c r="N94" s="65"/>
    </row>
    <row r="95" ht="15.75" customHeight="1">
      <c r="A95" s="62" t="s">
        <v>216</v>
      </c>
      <c r="B95" s="63" t="s">
        <v>213</v>
      </c>
      <c r="C95" s="52" t="s">
        <v>214</v>
      </c>
      <c r="D95" s="25" t="s">
        <v>39</v>
      </c>
      <c r="E95" s="26" t="s">
        <v>40</v>
      </c>
      <c r="F95" s="51" t="s">
        <v>215</v>
      </c>
      <c r="G95" s="26" t="s">
        <v>150</v>
      </c>
      <c r="H95" s="70"/>
      <c r="I95" s="71">
        <v>250000.0</v>
      </c>
      <c r="J95" s="84"/>
      <c r="K95" s="71">
        <v>250000.0</v>
      </c>
      <c r="L95" s="65"/>
      <c r="M95" s="65"/>
      <c r="N95" s="65"/>
    </row>
    <row r="96" ht="15.75" customHeight="1">
      <c r="A96" s="62" t="s">
        <v>220</v>
      </c>
      <c r="B96" s="63" t="s">
        <v>225</v>
      </c>
      <c r="C96" s="52" t="s">
        <v>226</v>
      </c>
      <c r="D96" s="25" t="s">
        <v>39</v>
      </c>
      <c r="E96" s="26" t="s">
        <v>40</v>
      </c>
      <c r="F96" s="51" t="s">
        <v>227</v>
      </c>
      <c r="G96" s="26" t="s">
        <v>150</v>
      </c>
      <c r="H96" s="70"/>
      <c r="I96" s="71">
        <v>100000.0</v>
      </c>
      <c r="J96" s="84"/>
      <c r="K96" s="71">
        <v>100000.0</v>
      </c>
      <c r="L96" s="65"/>
      <c r="M96" s="65"/>
      <c r="N96" s="65"/>
    </row>
    <row r="97" ht="15.75" customHeight="1">
      <c r="A97" s="62" t="s">
        <v>224</v>
      </c>
      <c r="B97" s="24" t="s">
        <v>229</v>
      </c>
      <c r="C97" s="52" t="s">
        <v>226</v>
      </c>
      <c r="D97" s="25" t="s">
        <v>39</v>
      </c>
      <c r="E97" s="26" t="s">
        <v>40</v>
      </c>
      <c r="F97" s="24" t="s">
        <v>229</v>
      </c>
      <c r="G97" s="26" t="s">
        <v>150</v>
      </c>
      <c r="H97" s="70"/>
      <c r="I97" s="71">
        <v>150000.0</v>
      </c>
      <c r="J97" s="84"/>
      <c r="K97" s="71">
        <f t="shared" ref="K97:K98" si="6">I97</f>
        <v>150000</v>
      </c>
      <c r="L97" s="65"/>
      <c r="M97" s="65"/>
      <c r="N97" s="65"/>
    </row>
    <row r="98" ht="15.75" customHeight="1">
      <c r="A98" s="62" t="s">
        <v>228</v>
      </c>
      <c r="B98" s="63" t="s">
        <v>231</v>
      </c>
      <c r="C98" s="52" t="s">
        <v>226</v>
      </c>
      <c r="D98" s="25" t="s">
        <v>39</v>
      </c>
      <c r="E98" s="26" t="s">
        <v>40</v>
      </c>
      <c r="F98" s="63" t="s">
        <v>232</v>
      </c>
      <c r="G98" s="52" t="s">
        <v>150</v>
      </c>
      <c r="H98" s="70"/>
      <c r="I98" s="71">
        <v>100000.0</v>
      </c>
      <c r="J98" s="84"/>
      <c r="K98" s="71">
        <f t="shared" si="6"/>
        <v>100000</v>
      </c>
      <c r="L98" s="65"/>
      <c r="M98" s="65"/>
      <c r="N98" s="65"/>
    </row>
    <row r="99" ht="15.75" customHeight="1">
      <c r="A99" s="62" t="s">
        <v>230</v>
      </c>
      <c r="B99" s="63" t="s">
        <v>237</v>
      </c>
      <c r="C99" s="52" t="s">
        <v>226</v>
      </c>
      <c r="D99" s="25" t="s">
        <v>39</v>
      </c>
      <c r="E99" s="26" t="s">
        <v>40</v>
      </c>
      <c r="F99" s="51" t="s">
        <v>238</v>
      </c>
      <c r="G99" s="26" t="s">
        <v>150</v>
      </c>
      <c r="H99" s="70"/>
      <c r="I99" s="71">
        <v>100000.0</v>
      </c>
      <c r="J99" s="84"/>
      <c r="K99" s="71">
        <v>100000.0</v>
      </c>
      <c r="L99" s="65"/>
      <c r="M99" s="65"/>
      <c r="N99" s="65"/>
    </row>
    <row r="100" ht="15.75" customHeight="1">
      <c r="A100" s="65"/>
      <c r="B100" s="51"/>
      <c r="C100" s="52"/>
      <c r="D100" s="52"/>
      <c r="E100" s="52"/>
      <c r="F100" s="51"/>
      <c r="G100" s="52"/>
      <c r="H100" s="85" t="s">
        <v>241</v>
      </c>
      <c r="I100" s="16"/>
      <c r="J100" s="14"/>
      <c r="K100" s="86">
        <f>K99+K98+K97+K96+K95+K94+K86+K85+K84+K83+K82+K81+K80+K79+K78+K77+K76+K68+K67+K66+K65</f>
        <v>51251709</v>
      </c>
      <c r="L100" s="65"/>
      <c r="M100" s="65"/>
      <c r="N100" s="65"/>
      <c r="P100" s="172" t="str">
        <f>#REF!+K99+#REF!+K98+K97+K96+K80+K78+K95+K94</f>
        <v>#REF!</v>
      </c>
    </row>
    <row r="101" ht="15.75" customHeight="1">
      <c r="A101" s="22" t="s">
        <v>130</v>
      </c>
      <c r="B101" s="16"/>
      <c r="C101" s="16"/>
      <c r="D101" s="16"/>
      <c r="E101" s="16"/>
      <c r="F101" s="16"/>
      <c r="G101" s="16"/>
      <c r="H101" s="16"/>
      <c r="I101" s="16"/>
      <c r="J101" s="16"/>
      <c r="K101" s="16"/>
      <c r="L101" s="16"/>
      <c r="M101" s="16"/>
      <c r="N101" s="14"/>
      <c r="P101" s="66"/>
    </row>
    <row r="102" ht="15.75" customHeight="1">
      <c r="A102" s="62" t="s">
        <v>233</v>
      </c>
      <c r="B102" s="87" t="s">
        <v>245</v>
      </c>
      <c r="C102" s="88" t="s">
        <v>246</v>
      </c>
      <c r="D102" s="25" t="s">
        <v>39</v>
      </c>
      <c r="E102" s="26" t="s">
        <v>40</v>
      </c>
      <c r="F102" s="87" t="s">
        <v>247</v>
      </c>
      <c r="G102" s="23" t="s">
        <v>248</v>
      </c>
      <c r="H102" s="89"/>
      <c r="I102" s="71">
        <v>1300000.0</v>
      </c>
      <c r="J102" s="89"/>
      <c r="K102" s="71">
        <f>I102</f>
        <v>1300000</v>
      </c>
      <c r="L102" s="89"/>
      <c r="M102" s="89"/>
      <c r="N102" s="89"/>
      <c r="P102" s="66"/>
    </row>
    <row r="103" ht="15.75" customHeight="1">
      <c r="A103" s="62" t="s">
        <v>236</v>
      </c>
      <c r="B103" s="90" t="s">
        <v>250</v>
      </c>
      <c r="C103" s="88" t="s">
        <v>251</v>
      </c>
      <c r="D103" s="25" t="s">
        <v>39</v>
      </c>
      <c r="E103" s="26" t="s">
        <v>40</v>
      </c>
      <c r="F103" s="90" t="s">
        <v>252</v>
      </c>
      <c r="G103" s="23" t="s">
        <v>248</v>
      </c>
      <c r="H103" s="89"/>
      <c r="I103" s="71"/>
      <c r="J103" s="71">
        <v>4500000.0</v>
      </c>
      <c r="K103" s="71">
        <v>4500000.0</v>
      </c>
      <c r="L103" s="89"/>
      <c r="M103" s="89"/>
      <c r="N103" s="89"/>
      <c r="P103" s="172"/>
    </row>
    <row r="104" ht="15.75" customHeight="1">
      <c r="A104" s="62" t="s">
        <v>239</v>
      </c>
      <c r="B104" s="87" t="s">
        <v>254</v>
      </c>
      <c r="C104" s="88" t="s">
        <v>251</v>
      </c>
      <c r="D104" s="25" t="s">
        <v>39</v>
      </c>
      <c r="E104" s="26" t="s">
        <v>40</v>
      </c>
      <c r="F104" s="34" t="s">
        <v>255</v>
      </c>
      <c r="G104" s="23" t="s">
        <v>248</v>
      </c>
      <c r="H104" s="89"/>
      <c r="I104" s="71"/>
      <c r="J104" s="71">
        <v>250000.0</v>
      </c>
      <c r="K104" s="71">
        <v>250000.0</v>
      </c>
      <c r="L104" s="89"/>
      <c r="M104" s="89"/>
      <c r="N104" s="89"/>
      <c r="P104" s="172"/>
    </row>
    <row r="105" ht="15.75" customHeight="1">
      <c r="A105" s="62" t="s">
        <v>244</v>
      </c>
      <c r="B105" s="87" t="s">
        <v>470</v>
      </c>
      <c r="C105" s="88" t="s">
        <v>471</v>
      </c>
      <c r="D105" s="25" t="s">
        <v>39</v>
      </c>
      <c r="E105" s="26" t="s">
        <v>40</v>
      </c>
      <c r="F105" s="34" t="s">
        <v>472</v>
      </c>
      <c r="G105" s="23" t="s">
        <v>248</v>
      </c>
      <c r="H105" s="89"/>
      <c r="I105" s="71"/>
      <c r="J105" s="71">
        <v>1200000.0</v>
      </c>
      <c r="K105" s="71">
        <f>J105</f>
        <v>1200000</v>
      </c>
      <c r="L105" s="89"/>
      <c r="M105" s="89"/>
      <c r="N105" s="89"/>
      <c r="P105" s="172"/>
    </row>
    <row r="106" ht="15.75" customHeight="1">
      <c r="A106" s="46" t="s">
        <v>242</v>
      </c>
      <c r="P106" s="66"/>
    </row>
    <row r="107" ht="15.75" customHeight="1">
      <c r="P107" s="66"/>
    </row>
    <row r="108" ht="15.75" customHeight="1">
      <c r="A108" s="46"/>
    </row>
    <row r="109" ht="26.25" customHeight="1">
      <c r="A109" s="10" t="s">
        <v>4</v>
      </c>
      <c r="B109" s="11" t="s">
        <v>5</v>
      </c>
      <c r="C109" s="49"/>
      <c r="D109" s="13" t="s">
        <v>7</v>
      </c>
      <c r="E109" s="14"/>
      <c r="F109" s="50"/>
      <c r="G109" s="50"/>
      <c r="H109" s="15" t="s">
        <v>10</v>
      </c>
      <c r="I109" s="16"/>
      <c r="J109" s="16"/>
      <c r="K109" s="14"/>
      <c r="L109" s="13" t="s">
        <v>526</v>
      </c>
      <c r="M109" s="16"/>
      <c r="N109" s="14"/>
    </row>
    <row r="110" ht="15.75" customHeight="1">
      <c r="A110" s="18"/>
      <c r="B110" s="18"/>
      <c r="C110" s="12" t="s">
        <v>6</v>
      </c>
      <c r="D110" s="10" t="s">
        <v>12</v>
      </c>
      <c r="E110" s="10" t="s">
        <v>13</v>
      </c>
      <c r="F110" s="10" t="s">
        <v>8</v>
      </c>
      <c r="G110" s="10" t="s">
        <v>9</v>
      </c>
      <c r="H110" s="10" t="s">
        <v>14</v>
      </c>
      <c r="I110" s="10" t="s">
        <v>15</v>
      </c>
      <c r="J110" s="10" t="s">
        <v>16</v>
      </c>
      <c r="K110" s="10" t="s">
        <v>17</v>
      </c>
      <c r="L110" s="10" t="s">
        <v>18</v>
      </c>
      <c r="M110" s="10" t="s">
        <v>19</v>
      </c>
      <c r="N110" s="10" t="s">
        <v>20</v>
      </c>
    </row>
    <row r="111" ht="24.75" customHeight="1">
      <c r="A111" s="20"/>
      <c r="B111" s="20"/>
      <c r="C111" s="20"/>
      <c r="D111" s="20"/>
      <c r="E111" s="20"/>
      <c r="F111" s="20"/>
      <c r="G111" s="20"/>
      <c r="H111" s="20"/>
      <c r="I111" s="20"/>
      <c r="J111" s="20"/>
      <c r="K111" s="20"/>
      <c r="L111" s="20"/>
      <c r="M111" s="20"/>
      <c r="N111" s="20"/>
    </row>
    <row r="112" ht="15.75" customHeight="1">
      <c r="A112" s="21" t="s">
        <v>21</v>
      </c>
      <c r="B112" s="21" t="s">
        <v>22</v>
      </c>
      <c r="C112" s="21" t="s">
        <v>23</v>
      </c>
      <c r="D112" s="21" t="s">
        <v>24</v>
      </c>
      <c r="E112" s="21" t="s">
        <v>25</v>
      </c>
      <c r="F112" s="21" t="s">
        <v>26</v>
      </c>
      <c r="G112" s="21" t="s">
        <v>27</v>
      </c>
      <c r="H112" s="21" t="s">
        <v>28</v>
      </c>
      <c r="I112" s="21" t="s">
        <v>29</v>
      </c>
      <c r="J112" s="21" t="s">
        <v>30</v>
      </c>
      <c r="K112" s="21" t="s">
        <v>31</v>
      </c>
      <c r="L112" s="21" t="s">
        <v>32</v>
      </c>
      <c r="M112" s="21" t="s">
        <v>33</v>
      </c>
      <c r="N112" s="21" t="s">
        <v>34</v>
      </c>
    </row>
    <row r="113" ht="15.75" customHeight="1">
      <c r="A113" s="22" t="s">
        <v>130</v>
      </c>
      <c r="B113" s="16"/>
      <c r="C113" s="16"/>
      <c r="D113" s="16"/>
      <c r="E113" s="16"/>
      <c r="F113" s="16"/>
      <c r="G113" s="16"/>
      <c r="H113" s="16"/>
      <c r="I113" s="16"/>
      <c r="J113" s="16"/>
      <c r="K113" s="16"/>
      <c r="L113" s="16"/>
      <c r="M113" s="16"/>
      <c r="N113" s="14"/>
    </row>
    <row r="114" ht="15.75" customHeight="1">
      <c r="A114" s="152" t="s">
        <v>249</v>
      </c>
      <c r="B114" s="87" t="s">
        <v>474</v>
      </c>
      <c r="C114" s="88" t="s">
        <v>475</v>
      </c>
      <c r="D114" s="25" t="s">
        <v>39</v>
      </c>
      <c r="E114" s="26" t="s">
        <v>40</v>
      </c>
      <c r="F114" s="34" t="s">
        <v>476</v>
      </c>
      <c r="G114" s="23" t="s">
        <v>248</v>
      </c>
      <c r="H114" s="89"/>
      <c r="I114" s="71"/>
      <c r="J114" s="71">
        <v>200000.0</v>
      </c>
      <c r="K114" s="71">
        <f t="shared" ref="K114:K119" si="7">J114</f>
        <v>200000</v>
      </c>
      <c r="L114" s="89"/>
      <c r="M114" s="89"/>
      <c r="N114" s="89"/>
    </row>
    <row r="115" ht="15.75" customHeight="1">
      <c r="A115" s="62" t="s">
        <v>253</v>
      </c>
      <c r="B115" s="87" t="s">
        <v>477</v>
      </c>
      <c r="C115" s="88" t="s">
        <v>475</v>
      </c>
      <c r="D115" s="25" t="s">
        <v>39</v>
      </c>
      <c r="E115" s="26" t="s">
        <v>40</v>
      </c>
      <c r="F115" s="34" t="s">
        <v>478</v>
      </c>
      <c r="G115" s="23" t="s">
        <v>248</v>
      </c>
      <c r="H115" s="89"/>
      <c r="I115" s="71"/>
      <c r="J115" s="71">
        <v>92687.0</v>
      </c>
      <c r="K115" s="71">
        <f t="shared" si="7"/>
        <v>92687</v>
      </c>
      <c r="L115" s="89"/>
      <c r="M115" s="89"/>
      <c r="N115" s="89"/>
    </row>
    <row r="116" ht="15.75" customHeight="1">
      <c r="A116" s="62" t="s">
        <v>257</v>
      </c>
      <c r="B116" s="87" t="s">
        <v>479</v>
      </c>
      <c r="C116" s="88" t="s">
        <v>475</v>
      </c>
      <c r="D116" s="25" t="s">
        <v>39</v>
      </c>
      <c r="E116" s="26" t="s">
        <v>40</v>
      </c>
      <c r="F116" s="34" t="s">
        <v>480</v>
      </c>
      <c r="G116" s="23" t="s">
        <v>248</v>
      </c>
      <c r="H116" s="89"/>
      <c r="I116" s="71"/>
      <c r="J116" s="71">
        <v>100000.0</v>
      </c>
      <c r="K116" s="71">
        <f t="shared" si="7"/>
        <v>100000</v>
      </c>
      <c r="L116" s="89"/>
      <c r="M116" s="89"/>
      <c r="N116" s="89"/>
    </row>
    <row r="117" ht="15.75" customHeight="1">
      <c r="A117" s="62" t="s">
        <v>262</v>
      </c>
      <c r="B117" s="87" t="s">
        <v>481</v>
      </c>
      <c r="C117" s="88" t="s">
        <v>475</v>
      </c>
      <c r="D117" s="25" t="s">
        <v>39</v>
      </c>
      <c r="E117" s="26" t="s">
        <v>40</v>
      </c>
      <c r="F117" s="34" t="s">
        <v>482</v>
      </c>
      <c r="G117" s="23" t="s">
        <v>248</v>
      </c>
      <c r="H117" s="89"/>
      <c r="I117" s="71"/>
      <c r="J117" s="71">
        <v>250000.0</v>
      </c>
      <c r="K117" s="71">
        <f t="shared" si="7"/>
        <v>250000</v>
      </c>
      <c r="L117" s="89"/>
      <c r="M117" s="89"/>
      <c r="N117" s="89"/>
    </row>
    <row r="118" ht="15.75" customHeight="1">
      <c r="A118" s="62" t="s">
        <v>270</v>
      </c>
      <c r="B118" s="87" t="s">
        <v>483</v>
      </c>
      <c r="C118" s="88" t="s">
        <v>475</v>
      </c>
      <c r="D118" s="25" t="s">
        <v>39</v>
      </c>
      <c r="E118" s="26" t="s">
        <v>40</v>
      </c>
      <c r="F118" s="34" t="s">
        <v>484</v>
      </c>
      <c r="G118" s="23" t="s">
        <v>248</v>
      </c>
      <c r="H118" s="89"/>
      <c r="I118" s="71"/>
      <c r="J118" s="71">
        <v>200000.0</v>
      </c>
      <c r="K118" s="71">
        <f t="shared" si="7"/>
        <v>200000</v>
      </c>
      <c r="L118" s="89"/>
      <c r="M118" s="89"/>
      <c r="N118" s="89"/>
    </row>
    <row r="119" ht="15.75" customHeight="1">
      <c r="A119" s="62" t="s">
        <v>274</v>
      </c>
      <c r="B119" s="87" t="s">
        <v>485</v>
      </c>
      <c r="C119" s="88" t="s">
        <v>475</v>
      </c>
      <c r="D119" s="25" t="s">
        <v>39</v>
      </c>
      <c r="E119" s="26" t="s">
        <v>40</v>
      </c>
      <c r="F119" s="34" t="s">
        <v>486</v>
      </c>
      <c r="G119" s="23" t="s">
        <v>248</v>
      </c>
      <c r="H119" s="89"/>
      <c r="I119" s="71"/>
      <c r="J119" s="71">
        <v>50000.0</v>
      </c>
      <c r="K119" s="71">
        <f t="shared" si="7"/>
        <v>50000</v>
      </c>
      <c r="L119" s="89"/>
      <c r="M119" s="89"/>
      <c r="N119" s="89"/>
    </row>
    <row r="120" ht="15.75" customHeight="1">
      <c r="A120" s="39"/>
      <c r="B120" s="51"/>
      <c r="C120" s="52"/>
      <c r="D120" s="52"/>
      <c r="E120" s="52"/>
      <c r="F120" s="51"/>
      <c r="G120" s="52"/>
      <c r="H120" s="85" t="s">
        <v>256</v>
      </c>
      <c r="I120" s="16"/>
      <c r="J120" s="14"/>
      <c r="K120" s="86">
        <f>K119+K118+K117+K116+K115+K114+K105+K104+K103+K102</f>
        <v>8142687</v>
      </c>
      <c r="L120" s="65"/>
      <c r="M120" s="65"/>
      <c r="N120" s="65"/>
      <c r="P120" s="172">
        <v>8142687.0</v>
      </c>
    </row>
    <row r="121" ht="15.75" customHeight="1">
      <c r="A121" s="62" t="s">
        <v>280</v>
      </c>
      <c r="B121" s="63" t="s">
        <v>258</v>
      </c>
      <c r="C121" s="52" t="s">
        <v>259</v>
      </c>
      <c r="D121" s="25" t="s">
        <v>39</v>
      </c>
      <c r="E121" s="26" t="s">
        <v>40</v>
      </c>
      <c r="F121" s="51" t="s">
        <v>260</v>
      </c>
      <c r="G121" s="26" t="s">
        <v>261</v>
      </c>
      <c r="H121" s="91"/>
      <c r="I121" s="80">
        <v>4071343.0</v>
      </c>
      <c r="J121" s="91"/>
      <c r="K121" s="80">
        <f t="shared" ref="K121:K122" si="8">I121</f>
        <v>4071343</v>
      </c>
      <c r="L121" s="65"/>
      <c r="M121" s="65"/>
      <c r="N121" s="65"/>
    </row>
    <row r="122" ht="15.75" customHeight="1">
      <c r="A122" s="62" t="s">
        <v>284</v>
      </c>
      <c r="B122" s="63" t="s">
        <v>263</v>
      </c>
      <c r="C122" s="52" t="s">
        <v>264</v>
      </c>
      <c r="D122" s="92" t="s">
        <v>39</v>
      </c>
      <c r="E122" s="93" t="s">
        <v>40</v>
      </c>
      <c r="F122" s="51" t="s">
        <v>265</v>
      </c>
      <c r="G122" s="26" t="s">
        <v>266</v>
      </c>
      <c r="H122" s="70"/>
      <c r="I122" s="80">
        <v>4071344.0</v>
      </c>
      <c r="J122" s="80"/>
      <c r="K122" s="80">
        <f t="shared" si="8"/>
        <v>4071344</v>
      </c>
      <c r="L122" s="94"/>
      <c r="M122" s="94"/>
      <c r="N122" s="65"/>
    </row>
    <row r="123" ht="15.75" customHeight="1">
      <c r="A123" s="65"/>
      <c r="B123" s="51"/>
      <c r="C123" s="52"/>
      <c r="D123" s="52"/>
      <c r="E123" s="52"/>
      <c r="F123" s="51"/>
      <c r="G123" s="52"/>
      <c r="H123" s="85" t="s">
        <v>267</v>
      </c>
      <c r="I123" s="16"/>
      <c r="J123" s="14"/>
      <c r="K123" s="86">
        <f>K121+K122</f>
        <v>8142687</v>
      </c>
      <c r="L123" s="65"/>
      <c r="M123" s="65"/>
      <c r="N123" s="65"/>
      <c r="P123" s="172">
        <f>K121+K122</f>
        <v>8142687</v>
      </c>
    </row>
    <row r="124" ht="15.75" customHeight="1">
      <c r="A124" s="62" t="s">
        <v>289</v>
      </c>
      <c r="B124" s="95" t="s">
        <v>271</v>
      </c>
      <c r="C124" s="96" t="s">
        <v>272</v>
      </c>
      <c r="D124" s="97"/>
      <c r="E124" s="98"/>
      <c r="F124" s="99"/>
      <c r="G124" s="100"/>
      <c r="H124" s="100"/>
      <c r="I124" s="71">
        <v>1.53755127E7</v>
      </c>
      <c r="J124" s="100"/>
      <c r="K124" s="71">
        <v>1.53755127E7</v>
      </c>
      <c r="L124" s="50"/>
      <c r="M124" s="50"/>
      <c r="N124" s="100"/>
      <c r="P124" s="66"/>
    </row>
    <row r="125" ht="15.75" customHeight="1">
      <c r="A125" s="23"/>
      <c r="B125" s="95" t="s">
        <v>273</v>
      </c>
      <c r="C125" s="64"/>
      <c r="D125" s="101"/>
      <c r="E125" s="102"/>
      <c r="F125" s="103"/>
      <c r="G125" s="65"/>
      <c r="H125" s="65"/>
      <c r="I125" s="65"/>
      <c r="J125" s="65"/>
      <c r="K125" s="65"/>
      <c r="L125" s="65"/>
      <c r="M125" s="65"/>
      <c r="N125" s="65"/>
      <c r="P125" s="66"/>
    </row>
    <row r="126" ht="15.75" customHeight="1">
      <c r="A126" s="62" t="s">
        <v>293</v>
      </c>
      <c r="B126" s="63" t="s">
        <v>275</v>
      </c>
      <c r="C126" s="96" t="s">
        <v>276</v>
      </c>
      <c r="D126" s="25" t="s">
        <v>39</v>
      </c>
      <c r="E126" s="26" t="s">
        <v>40</v>
      </c>
      <c r="F126" s="104" t="s">
        <v>277</v>
      </c>
      <c r="G126" s="105" t="s">
        <v>278</v>
      </c>
      <c r="H126" s="70"/>
      <c r="I126" s="71">
        <v>100000.0</v>
      </c>
      <c r="J126" s="84"/>
      <c r="K126" s="71">
        <v>100000.0</v>
      </c>
      <c r="L126" s="71">
        <v>100000.0</v>
      </c>
      <c r="M126" s="80"/>
      <c r="N126" s="106" t="s">
        <v>279</v>
      </c>
      <c r="P126" s="66"/>
    </row>
    <row r="127" ht="15.75" customHeight="1">
      <c r="P127" s="172">
        <f>K136+K135+K134+K126+K124</f>
        <v>18695512.7</v>
      </c>
    </row>
    <row r="128" ht="15.75" customHeight="1">
      <c r="A128" s="46" t="s">
        <v>268</v>
      </c>
    </row>
    <row r="129" ht="15.75" customHeight="1">
      <c r="A129" s="46"/>
      <c r="B129" s="46"/>
      <c r="C129" s="46"/>
      <c r="D129" s="46"/>
      <c r="E129" s="46"/>
      <c r="F129" s="46"/>
      <c r="G129" s="46"/>
      <c r="H129" s="46"/>
      <c r="I129" s="46"/>
      <c r="J129" s="46"/>
      <c r="K129" s="46"/>
      <c r="L129" s="46"/>
      <c r="M129" s="46"/>
      <c r="N129" s="46"/>
    </row>
    <row r="130" ht="27.75" customHeight="1">
      <c r="A130" s="10" t="s">
        <v>4</v>
      </c>
      <c r="B130" s="11" t="s">
        <v>5</v>
      </c>
      <c r="C130" s="49"/>
      <c r="D130" s="13" t="s">
        <v>7</v>
      </c>
      <c r="E130" s="14"/>
      <c r="F130" s="50"/>
      <c r="G130" s="50"/>
      <c r="H130" s="15" t="s">
        <v>10</v>
      </c>
      <c r="I130" s="16"/>
      <c r="J130" s="16"/>
      <c r="K130" s="14"/>
      <c r="L130" s="13" t="s">
        <v>527</v>
      </c>
      <c r="M130" s="16"/>
      <c r="N130" s="14"/>
    </row>
    <row r="131" ht="15.75" customHeight="1">
      <c r="A131" s="18"/>
      <c r="B131" s="18"/>
      <c r="C131" s="12" t="s">
        <v>6</v>
      </c>
      <c r="D131" s="10" t="s">
        <v>12</v>
      </c>
      <c r="E131" s="10" t="s">
        <v>13</v>
      </c>
      <c r="F131" s="10" t="s">
        <v>8</v>
      </c>
      <c r="G131" s="10" t="s">
        <v>9</v>
      </c>
      <c r="H131" s="10" t="s">
        <v>14</v>
      </c>
      <c r="I131" s="19" t="s">
        <v>15</v>
      </c>
      <c r="J131" s="10" t="s">
        <v>16</v>
      </c>
      <c r="K131" s="10" t="s">
        <v>17</v>
      </c>
      <c r="L131" s="10" t="s">
        <v>18</v>
      </c>
      <c r="M131" s="10" t="s">
        <v>19</v>
      </c>
      <c r="N131" s="10" t="s">
        <v>20</v>
      </c>
    </row>
    <row r="132" ht="23.25" customHeight="1">
      <c r="A132" s="20"/>
      <c r="B132" s="20"/>
      <c r="C132" s="20"/>
      <c r="D132" s="20"/>
      <c r="E132" s="20"/>
      <c r="F132" s="20"/>
      <c r="G132" s="20"/>
      <c r="H132" s="20"/>
      <c r="I132" s="20"/>
      <c r="J132" s="20"/>
      <c r="K132" s="20"/>
      <c r="L132" s="20"/>
      <c r="M132" s="20"/>
      <c r="N132" s="20"/>
    </row>
    <row r="133" ht="15.75" customHeight="1">
      <c r="A133" s="21" t="s">
        <v>21</v>
      </c>
      <c r="B133" s="21" t="s">
        <v>22</v>
      </c>
      <c r="C133" s="21" t="s">
        <v>23</v>
      </c>
      <c r="D133" s="21" t="s">
        <v>24</v>
      </c>
      <c r="E133" s="21" t="s">
        <v>25</v>
      </c>
      <c r="F133" s="21" t="s">
        <v>26</v>
      </c>
      <c r="G133" s="21" t="s">
        <v>27</v>
      </c>
      <c r="H133" s="21" t="s">
        <v>28</v>
      </c>
      <c r="I133" s="21" t="s">
        <v>29</v>
      </c>
      <c r="J133" s="21" t="s">
        <v>30</v>
      </c>
      <c r="K133" s="21" t="s">
        <v>31</v>
      </c>
      <c r="L133" s="21" t="s">
        <v>32</v>
      </c>
      <c r="M133" s="21" t="s">
        <v>33</v>
      </c>
      <c r="N133" s="21" t="s">
        <v>34</v>
      </c>
    </row>
    <row r="134" ht="15.75" customHeight="1">
      <c r="A134" s="62" t="s">
        <v>296</v>
      </c>
      <c r="B134" s="63" t="s">
        <v>281</v>
      </c>
      <c r="C134" s="96" t="s">
        <v>123</v>
      </c>
      <c r="D134" s="25" t="s">
        <v>39</v>
      </c>
      <c r="E134" s="26" t="s">
        <v>40</v>
      </c>
      <c r="F134" s="82" t="s">
        <v>282</v>
      </c>
      <c r="G134" s="105" t="s">
        <v>278</v>
      </c>
      <c r="H134" s="70"/>
      <c r="I134" s="71">
        <v>120000.0</v>
      </c>
      <c r="J134" s="84"/>
      <c r="K134" s="71">
        <v>120000.0</v>
      </c>
      <c r="L134" s="71"/>
      <c r="M134" s="37"/>
      <c r="N134" s="106" t="s">
        <v>283</v>
      </c>
    </row>
    <row r="135" ht="15.75" customHeight="1">
      <c r="A135" s="62" t="s">
        <v>301</v>
      </c>
      <c r="B135" s="63" t="s">
        <v>285</v>
      </c>
      <c r="C135" s="96" t="s">
        <v>286</v>
      </c>
      <c r="D135" s="25" t="s">
        <v>39</v>
      </c>
      <c r="E135" s="26" t="s">
        <v>40</v>
      </c>
      <c r="F135" s="104" t="s">
        <v>287</v>
      </c>
      <c r="G135" s="105" t="s">
        <v>278</v>
      </c>
      <c r="H135" s="70"/>
      <c r="I135" s="71">
        <v>100000.0</v>
      </c>
      <c r="J135" s="84"/>
      <c r="K135" s="71">
        <v>100000.0</v>
      </c>
      <c r="L135" s="80">
        <v>100000.0</v>
      </c>
      <c r="M135" s="37"/>
      <c r="N135" s="106" t="s">
        <v>288</v>
      </c>
    </row>
    <row r="136" ht="15.75" customHeight="1">
      <c r="A136" s="62" t="s">
        <v>306</v>
      </c>
      <c r="B136" s="63" t="s">
        <v>290</v>
      </c>
      <c r="C136" s="96" t="s">
        <v>123</v>
      </c>
      <c r="D136" s="25" t="s">
        <v>39</v>
      </c>
      <c r="E136" s="26" t="s">
        <v>40</v>
      </c>
      <c r="F136" s="104" t="s">
        <v>291</v>
      </c>
      <c r="G136" s="107" t="s">
        <v>278</v>
      </c>
      <c r="H136" s="70"/>
      <c r="I136" s="31"/>
      <c r="J136" s="80">
        <v>3000000.0</v>
      </c>
      <c r="K136" s="31">
        <v>3000000.0</v>
      </c>
      <c r="L136" s="80">
        <v>3000000.0</v>
      </c>
      <c r="M136" s="37"/>
      <c r="N136" s="106" t="s">
        <v>292</v>
      </c>
    </row>
    <row r="137" ht="15.75" customHeight="1">
      <c r="A137" s="62" t="s">
        <v>309</v>
      </c>
      <c r="B137" s="63" t="s">
        <v>294</v>
      </c>
      <c r="C137" s="96" t="s">
        <v>123</v>
      </c>
      <c r="D137" s="25" t="s">
        <v>39</v>
      </c>
      <c r="E137" s="26" t="s">
        <v>40</v>
      </c>
      <c r="F137" s="63" t="s">
        <v>294</v>
      </c>
      <c r="G137" s="107" t="s">
        <v>278</v>
      </c>
      <c r="H137" s="70"/>
      <c r="I137" s="31">
        <v>4500000.0</v>
      </c>
      <c r="J137" s="84"/>
      <c r="K137" s="31">
        <v>4500000.0</v>
      </c>
      <c r="L137" s="37"/>
      <c r="M137" s="37"/>
      <c r="N137" s="106" t="s">
        <v>295</v>
      </c>
    </row>
    <row r="138" ht="15.75" customHeight="1">
      <c r="A138" s="62" t="s">
        <v>313</v>
      </c>
      <c r="B138" s="87" t="s">
        <v>297</v>
      </c>
      <c r="C138" s="96" t="s">
        <v>298</v>
      </c>
      <c r="D138" s="25" t="s">
        <v>39</v>
      </c>
      <c r="E138" s="26" t="s">
        <v>40</v>
      </c>
      <c r="F138" s="108" t="s">
        <v>299</v>
      </c>
      <c r="G138" s="107" t="s">
        <v>278</v>
      </c>
      <c r="H138" s="109"/>
      <c r="I138" s="31">
        <v>4500000.0</v>
      </c>
      <c r="J138" s="109"/>
      <c r="K138" s="37">
        <v>4500000.0</v>
      </c>
      <c r="L138" s="37"/>
      <c r="M138" s="109"/>
      <c r="N138" s="110" t="s">
        <v>300</v>
      </c>
    </row>
    <row r="139" ht="15.75" customHeight="1">
      <c r="A139" s="62" t="s">
        <v>318</v>
      </c>
      <c r="B139" s="87" t="s">
        <v>302</v>
      </c>
      <c r="C139" s="107" t="s">
        <v>303</v>
      </c>
      <c r="D139" s="52" t="s">
        <v>39</v>
      </c>
      <c r="E139" s="52" t="s">
        <v>40</v>
      </c>
      <c r="F139" s="34" t="s">
        <v>304</v>
      </c>
      <c r="G139" s="107" t="s">
        <v>278</v>
      </c>
      <c r="H139" s="109"/>
      <c r="I139" s="37"/>
      <c r="J139" s="31">
        <v>5000000.0</v>
      </c>
      <c r="K139" s="37">
        <v>5000000.0</v>
      </c>
      <c r="L139" s="37"/>
      <c r="M139" s="109"/>
      <c r="N139" s="110" t="s">
        <v>305</v>
      </c>
    </row>
    <row r="140" ht="15.75" customHeight="1">
      <c r="A140" s="62" t="s">
        <v>325</v>
      </c>
      <c r="B140" s="111" t="s">
        <v>307</v>
      </c>
      <c r="C140" s="96" t="s">
        <v>298</v>
      </c>
      <c r="D140" s="52" t="s">
        <v>39</v>
      </c>
      <c r="E140" s="52" t="s">
        <v>40</v>
      </c>
      <c r="F140" s="34" t="s">
        <v>308</v>
      </c>
      <c r="G140" s="107" t="s">
        <v>278</v>
      </c>
      <c r="H140" s="109"/>
      <c r="I140" s="37"/>
      <c r="J140" s="71">
        <v>2700000.0</v>
      </c>
      <c r="K140" s="112">
        <v>2700000.0</v>
      </c>
      <c r="L140" s="113"/>
      <c r="M140" s="109"/>
      <c r="N140" s="114"/>
    </row>
    <row r="141" ht="58.5" customHeight="1">
      <c r="A141" s="62" t="s">
        <v>329</v>
      </c>
      <c r="B141" s="115" t="s">
        <v>310</v>
      </c>
      <c r="C141" s="96" t="s">
        <v>272</v>
      </c>
      <c r="D141" s="52" t="s">
        <v>39</v>
      </c>
      <c r="E141" s="52" t="s">
        <v>40</v>
      </c>
      <c r="F141" s="34" t="s">
        <v>311</v>
      </c>
      <c r="G141" s="107" t="s">
        <v>278</v>
      </c>
      <c r="H141" s="109"/>
      <c r="I141" s="37"/>
      <c r="J141" s="31">
        <v>4201982.0</v>
      </c>
      <c r="K141" s="37">
        <v>4201982.0</v>
      </c>
      <c r="L141" s="113"/>
      <c r="M141" s="109"/>
      <c r="N141" s="114"/>
    </row>
    <row r="142" ht="16.5" customHeight="1">
      <c r="A142" s="116"/>
      <c r="B142" s="95" t="s">
        <v>312</v>
      </c>
      <c r="C142" s="96"/>
      <c r="D142" s="25"/>
      <c r="E142" s="26"/>
      <c r="F142" s="34"/>
      <c r="G142" s="107"/>
      <c r="H142" s="109"/>
      <c r="I142" s="113"/>
      <c r="J142" s="109"/>
      <c r="K142" s="113"/>
      <c r="L142" s="113"/>
      <c r="M142" s="109"/>
      <c r="N142" s="116"/>
    </row>
    <row r="143" ht="76.5" customHeight="1">
      <c r="A143" s="62" t="s">
        <v>336</v>
      </c>
      <c r="B143" s="63" t="s">
        <v>314</v>
      </c>
      <c r="C143" s="117" t="s">
        <v>123</v>
      </c>
      <c r="D143" s="25" t="s">
        <v>315</v>
      </c>
      <c r="E143" s="26" t="s">
        <v>40</v>
      </c>
      <c r="F143" s="108" t="s">
        <v>316</v>
      </c>
      <c r="G143" s="107" t="s">
        <v>278</v>
      </c>
      <c r="H143" s="70"/>
      <c r="I143" s="31">
        <v>500000.0</v>
      </c>
      <c r="J143" s="84"/>
      <c r="K143" s="31">
        <v>500000.0</v>
      </c>
      <c r="L143" s="37">
        <v>500000.0</v>
      </c>
      <c r="M143" s="37"/>
      <c r="N143" s="106" t="s">
        <v>317</v>
      </c>
    </row>
    <row r="144" ht="15.75" customHeight="1">
      <c r="P144" s="172">
        <f>K154+K153+K152+K143+K141+K140+K139+K138+K137</f>
        <v>23901982</v>
      </c>
    </row>
    <row r="145" ht="15.75" customHeight="1">
      <c r="A145" s="46" t="s">
        <v>323</v>
      </c>
    </row>
    <row r="146" ht="15.75" customHeight="1"/>
    <row r="147" ht="15.75" customHeight="1">
      <c r="A147" s="10" t="s">
        <v>4</v>
      </c>
      <c r="B147" s="11" t="s">
        <v>5</v>
      </c>
      <c r="C147" s="49"/>
      <c r="D147" s="13" t="s">
        <v>7</v>
      </c>
      <c r="E147" s="14"/>
      <c r="F147" s="50"/>
      <c r="G147" s="50"/>
      <c r="H147" s="15" t="s">
        <v>10</v>
      </c>
      <c r="I147" s="16"/>
      <c r="J147" s="16"/>
      <c r="K147" s="14"/>
      <c r="L147" s="17" t="s">
        <v>528</v>
      </c>
      <c r="M147" s="16"/>
      <c r="N147" s="14"/>
    </row>
    <row r="148" ht="15.75" customHeight="1">
      <c r="A148" s="18"/>
      <c r="B148" s="18"/>
      <c r="C148" s="12" t="s">
        <v>6</v>
      </c>
      <c r="D148" s="10" t="s">
        <v>12</v>
      </c>
      <c r="E148" s="10" t="s">
        <v>13</v>
      </c>
      <c r="F148" s="10" t="s">
        <v>8</v>
      </c>
      <c r="G148" s="10" t="s">
        <v>9</v>
      </c>
      <c r="H148" s="10" t="s">
        <v>14</v>
      </c>
      <c r="I148" s="10" t="s">
        <v>15</v>
      </c>
      <c r="J148" s="10" t="s">
        <v>16</v>
      </c>
      <c r="K148" s="10" t="s">
        <v>17</v>
      </c>
      <c r="L148" s="10" t="s">
        <v>18</v>
      </c>
      <c r="M148" s="10" t="s">
        <v>19</v>
      </c>
      <c r="N148" s="10" t="s">
        <v>20</v>
      </c>
    </row>
    <row r="149" ht="27.75" customHeight="1">
      <c r="A149" s="20"/>
      <c r="B149" s="20"/>
      <c r="C149" s="20"/>
      <c r="D149" s="20"/>
      <c r="E149" s="20"/>
      <c r="F149" s="20"/>
      <c r="G149" s="20"/>
      <c r="H149" s="20"/>
      <c r="I149" s="20"/>
      <c r="J149" s="20"/>
      <c r="K149" s="20"/>
      <c r="L149" s="20"/>
      <c r="M149" s="20"/>
      <c r="N149" s="20"/>
    </row>
    <row r="150" ht="15.75" customHeight="1">
      <c r="A150" s="21" t="s">
        <v>21</v>
      </c>
      <c r="B150" s="21" t="s">
        <v>22</v>
      </c>
      <c r="C150" s="21" t="s">
        <v>23</v>
      </c>
      <c r="D150" s="21" t="s">
        <v>24</v>
      </c>
      <c r="E150" s="21" t="s">
        <v>25</v>
      </c>
      <c r="F150" s="21" t="s">
        <v>26</v>
      </c>
      <c r="G150" s="21" t="s">
        <v>27</v>
      </c>
      <c r="H150" s="21" t="s">
        <v>28</v>
      </c>
      <c r="I150" s="21" t="s">
        <v>29</v>
      </c>
      <c r="J150" s="21" t="s">
        <v>30</v>
      </c>
      <c r="K150" s="21" t="s">
        <v>31</v>
      </c>
      <c r="L150" s="21" t="s">
        <v>32</v>
      </c>
      <c r="M150" s="21" t="s">
        <v>33</v>
      </c>
      <c r="N150" s="21" t="s">
        <v>34</v>
      </c>
    </row>
    <row r="151" ht="15.75" customHeight="1">
      <c r="A151" s="116"/>
      <c r="B151" s="95" t="s">
        <v>312</v>
      </c>
      <c r="C151" s="96"/>
      <c r="D151" s="25"/>
      <c r="E151" s="26"/>
      <c r="F151" s="34"/>
      <c r="G151" s="107"/>
      <c r="H151" s="109"/>
      <c r="I151" s="113"/>
      <c r="J151" s="109"/>
      <c r="K151" s="113"/>
      <c r="L151" s="113"/>
      <c r="M151" s="109"/>
      <c r="N151" s="116"/>
    </row>
    <row r="152" ht="15.75" customHeight="1">
      <c r="A152" s="62" t="s">
        <v>339</v>
      </c>
      <c r="B152" s="75" t="s">
        <v>319</v>
      </c>
      <c r="C152" s="117" t="s">
        <v>320</v>
      </c>
      <c r="D152" s="25" t="s">
        <v>315</v>
      </c>
      <c r="E152" s="26" t="s">
        <v>40</v>
      </c>
      <c r="F152" s="82" t="s">
        <v>321</v>
      </c>
      <c r="G152" s="107" t="s">
        <v>278</v>
      </c>
      <c r="H152" s="70"/>
      <c r="I152" s="31"/>
      <c r="J152" s="31">
        <v>1500000.0</v>
      </c>
      <c r="K152" s="31">
        <v>1500000.0</v>
      </c>
      <c r="L152" s="37"/>
      <c r="M152" s="37"/>
      <c r="N152" s="106" t="s">
        <v>322</v>
      </c>
    </row>
    <row r="153" ht="15.75" customHeight="1">
      <c r="A153" s="62" t="s">
        <v>343</v>
      </c>
      <c r="B153" s="83" t="s">
        <v>326</v>
      </c>
      <c r="C153" s="52" t="s">
        <v>123</v>
      </c>
      <c r="D153" s="52" t="s">
        <v>315</v>
      </c>
      <c r="E153" s="52" t="s">
        <v>40</v>
      </c>
      <c r="F153" s="82" t="s">
        <v>327</v>
      </c>
      <c r="G153" s="107" t="s">
        <v>278</v>
      </c>
      <c r="H153" s="70"/>
      <c r="I153" s="31">
        <v>500000.0</v>
      </c>
      <c r="J153" s="84"/>
      <c r="K153" s="31">
        <v>500000.0</v>
      </c>
      <c r="L153" s="31">
        <v>500000.0</v>
      </c>
      <c r="M153" s="37"/>
      <c r="N153" s="106" t="s">
        <v>328</v>
      </c>
    </row>
    <row r="154" ht="15.75" customHeight="1">
      <c r="A154" s="62" t="s">
        <v>345</v>
      </c>
      <c r="B154" s="118" t="s">
        <v>330</v>
      </c>
      <c r="C154" s="117" t="s">
        <v>123</v>
      </c>
      <c r="D154" s="40" t="s">
        <v>315</v>
      </c>
      <c r="E154" s="41" t="s">
        <v>40</v>
      </c>
      <c r="F154" s="69" t="s">
        <v>331</v>
      </c>
      <c r="G154" s="96" t="s">
        <v>278</v>
      </c>
      <c r="H154" s="119"/>
      <c r="I154" s="43">
        <v>500000.0</v>
      </c>
      <c r="J154" s="120"/>
      <c r="K154" s="43">
        <v>500000.0</v>
      </c>
      <c r="L154" s="121"/>
      <c r="M154" s="44"/>
      <c r="N154" s="122" t="s">
        <v>332</v>
      </c>
    </row>
    <row r="155" ht="15.75" customHeight="1">
      <c r="A155" s="116"/>
      <c r="B155" s="95" t="s">
        <v>335</v>
      </c>
      <c r="C155" s="96"/>
      <c r="D155" s="25"/>
      <c r="E155" s="26"/>
      <c r="F155" s="83"/>
      <c r="G155" s="105"/>
      <c r="H155" s="70"/>
      <c r="I155" s="84"/>
      <c r="J155" s="84"/>
      <c r="K155" s="31"/>
      <c r="L155" s="37"/>
      <c r="M155" s="37"/>
      <c r="N155" s="133"/>
    </row>
    <row r="156" ht="130.5" customHeight="1">
      <c r="A156" s="62" t="s">
        <v>347</v>
      </c>
      <c r="B156" s="63" t="s">
        <v>337</v>
      </c>
      <c r="C156" s="96" t="s">
        <v>123</v>
      </c>
      <c r="D156" s="25" t="s">
        <v>315</v>
      </c>
      <c r="E156" s="26" t="s">
        <v>40</v>
      </c>
      <c r="F156" s="134" t="s">
        <v>338</v>
      </c>
      <c r="G156" s="107" t="s">
        <v>278</v>
      </c>
      <c r="H156" s="70"/>
      <c r="I156" s="31">
        <v>4000000.0</v>
      </c>
      <c r="J156" s="84"/>
      <c r="K156" s="31">
        <v>4000000.0</v>
      </c>
      <c r="L156" s="37"/>
      <c r="M156" s="37"/>
      <c r="N156" s="133"/>
    </row>
    <row r="157" ht="207.75" customHeight="1">
      <c r="A157" s="62" t="s">
        <v>489</v>
      </c>
      <c r="B157" s="95" t="s">
        <v>340</v>
      </c>
      <c r="C157" s="117" t="s">
        <v>123</v>
      </c>
      <c r="D157" s="25" t="s">
        <v>315</v>
      </c>
      <c r="E157" s="26" t="s">
        <v>40</v>
      </c>
      <c r="F157" s="134" t="s">
        <v>341</v>
      </c>
      <c r="G157" s="107" t="s">
        <v>278</v>
      </c>
      <c r="H157" s="70"/>
      <c r="I157" s="31">
        <v>4000000.0</v>
      </c>
      <c r="J157" s="84"/>
      <c r="K157" s="31">
        <v>4000000.0</v>
      </c>
      <c r="L157" s="37"/>
      <c r="M157" s="37"/>
      <c r="N157" s="133"/>
    </row>
    <row r="158" ht="15.75" customHeight="1">
      <c r="A158" s="46" t="s">
        <v>333</v>
      </c>
    </row>
    <row r="159" ht="15.75" customHeight="1">
      <c r="A159" s="46"/>
      <c r="B159" s="46"/>
      <c r="C159" s="46"/>
      <c r="D159" s="46"/>
      <c r="E159" s="46"/>
      <c r="F159" s="46"/>
      <c r="G159" s="46"/>
      <c r="H159" s="46"/>
      <c r="I159" s="46"/>
      <c r="J159" s="46"/>
      <c r="K159" s="46"/>
      <c r="L159" s="46"/>
      <c r="M159" s="46"/>
      <c r="N159" s="46"/>
    </row>
    <row r="160" ht="26.25" customHeight="1">
      <c r="A160" s="10" t="s">
        <v>4</v>
      </c>
      <c r="B160" s="11" t="s">
        <v>5</v>
      </c>
      <c r="C160" s="49"/>
      <c r="D160" s="13" t="s">
        <v>7</v>
      </c>
      <c r="E160" s="14"/>
      <c r="F160" s="50"/>
      <c r="G160" s="50"/>
      <c r="H160" s="15" t="s">
        <v>10</v>
      </c>
      <c r="I160" s="16"/>
      <c r="J160" s="16"/>
      <c r="K160" s="14"/>
      <c r="L160" s="13" t="s">
        <v>529</v>
      </c>
      <c r="M160" s="16"/>
      <c r="N160" s="14"/>
    </row>
    <row r="161" ht="15.75" customHeight="1">
      <c r="A161" s="18"/>
      <c r="B161" s="18"/>
      <c r="C161" s="12" t="s">
        <v>6</v>
      </c>
      <c r="D161" s="10" t="s">
        <v>12</v>
      </c>
      <c r="E161" s="10" t="s">
        <v>13</v>
      </c>
      <c r="F161" s="10" t="s">
        <v>8</v>
      </c>
      <c r="G161" s="10" t="s">
        <v>9</v>
      </c>
      <c r="H161" s="10" t="s">
        <v>14</v>
      </c>
      <c r="I161" s="10" t="s">
        <v>15</v>
      </c>
      <c r="J161" s="10" t="s">
        <v>16</v>
      </c>
      <c r="K161" s="10" t="s">
        <v>17</v>
      </c>
      <c r="L161" s="10" t="s">
        <v>18</v>
      </c>
      <c r="M161" s="10" t="s">
        <v>19</v>
      </c>
      <c r="N161" s="10" t="s">
        <v>20</v>
      </c>
    </row>
    <row r="162" ht="24.75" customHeight="1">
      <c r="A162" s="20"/>
      <c r="B162" s="20"/>
      <c r="C162" s="20"/>
      <c r="D162" s="20"/>
      <c r="E162" s="20"/>
      <c r="F162" s="20"/>
      <c r="G162" s="20"/>
      <c r="H162" s="20"/>
      <c r="I162" s="20"/>
      <c r="J162" s="20"/>
      <c r="K162" s="20"/>
      <c r="L162" s="20"/>
      <c r="M162" s="20"/>
      <c r="N162" s="20"/>
    </row>
    <row r="163" ht="15.75" customHeight="1">
      <c r="A163" s="21" t="s">
        <v>21</v>
      </c>
      <c r="B163" s="21" t="s">
        <v>22</v>
      </c>
      <c r="C163" s="21" t="s">
        <v>23</v>
      </c>
      <c r="D163" s="21" t="s">
        <v>24</v>
      </c>
      <c r="E163" s="21" t="s">
        <v>25</v>
      </c>
      <c r="F163" s="21" t="s">
        <v>26</v>
      </c>
      <c r="G163" s="21" t="s">
        <v>27</v>
      </c>
      <c r="H163" s="21" t="s">
        <v>28</v>
      </c>
      <c r="I163" s="21" t="s">
        <v>29</v>
      </c>
      <c r="J163" s="21" t="s">
        <v>30</v>
      </c>
      <c r="K163" s="21" t="s">
        <v>31</v>
      </c>
      <c r="L163" s="21" t="s">
        <v>32</v>
      </c>
      <c r="M163" s="21" t="s">
        <v>33</v>
      </c>
      <c r="N163" s="21" t="s">
        <v>34</v>
      </c>
    </row>
    <row r="164" ht="15.75" customHeight="1">
      <c r="A164" s="100"/>
      <c r="B164" s="95" t="s">
        <v>342</v>
      </c>
      <c r="C164" s="117"/>
      <c r="D164" s="25"/>
      <c r="E164" s="26"/>
      <c r="F164" s="82"/>
      <c r="G164" s="107"/>
      <c r="H164" s="70"/>
      <c r="I164" s="31"/>
      <c r="J164" s="84"/>
      <c r="K164" s="31"/>
      <c r="L164" s="37"/>
      <c r="M164" s="37"/>
      <c r="N164" s="133"/>
    </row>
    <row r="165" ht="15.75" customHeight="1">
      <c r="A165" s="62" t="s">
        <v>491</v>
      </c>
      <c r="B165" s="77" t="s">
        <v>344</v>
      </c>
      <c r="C165" s="117" t="s">
        <v>123</v>
      </c>
      <c r="D165" s="25" t="s">
        <v>315</v>
      </c>
      <c r="E165" s="26" t="s">
        <v>40</v>
      </c>
      <c r="F165" s="134"/>
      <c r="G165" s="107" t="s">
        <v>278</v>
      </c>
      <c r="H165" s="70"/>
      <c r="I165" s="31"/>
      <c r="J165" s="84"/>
      <c r="K165" s="31">
        <v>150000.0</v>
      </c>
      <c r="L165" s="37"/>
      <c r="M165" s="37"/>
      <c r="N165" s="133"/>
    </row>
    <row r="166" ht="15.75" customHeight="1">
      <c r="A166" s="62" t="s">
        <v>492</v>
      </c>
      <c r="B166" s="63" t="s">
        <v>346</v>
      </c>
      <c r="C166" s="117" t="s">
        <v>123</v>
      </c>
      <c r="D166" s="25" t="s">
        <v>315</v>
      </c>
      <c r="E166" s="26" t="s">
        <v>40</v>
      </c>
      <c r="F166" s="87"/>
      <c r="G166" s="107" t="s">
        <v>278</v>
      </c>
      <c r="H166" s="70"/>
      <c r="I166" s="31"/>
      <c r="J166" s="84"/>
      <c r="K166" s="31">
        <v>354214.3</v>
      </c>
      <c r="L166" s="37"/>
      <c r="M166" s="37"/>
      <c r="N166" s="133"/>
    </row>
    <row r="167" ht="15.75" customHeight="1">
      <c r="A167" s="62" t="s">
        <v>493</v>
      </c>
      <c r="B167" s="63" t="s">
        <v>348</v>
      </c>
      <c r="C167" s="117" t="s">
        <v>123</v>
      </c>
      <c r="D167" s="25" t="s">
        <v>315</v>
      </c>
      <c r="E167" s="26" t="s">
        <v>40</v>
      </c>
      <c r="F167" s="75"/>
      <c r="G167" s="107" t="s">
        <v>278</v>
      </c>
      <c r="H167" s="70"/>
      <c r="I167" s="31"/>
      <c r="J167" s="84"/>
      <c r="K167" s="31">
        <v>150000.0</v>
      </c>
      <c r="L167" s="37"/>
      <c r="M167" s="37"/>
      <c r="N167" s="133"/>
    </row>
    <row r="168" ht="15.75" customHeight="1">
      <c r="A168" s="27"/>
      <c r="B168" s="27"/>
      <c r="C168" s="27"/>
      <c r="D168" s="27"/>
      <c r="E168" s="27"/>
      <c r="F168" s="27"/>
      <c r="G168" s="27"/>
      <c r="H168" s="85" t="s">
        <v>349</v>
      </c>
      <c r="I168" s="16"/>
      <c r="J168" s="14"/>
      <c r="K168" s="86">
        <f>K167+K166+K165+K157+K156+K154+K153+K152+K143+K141+K140+K139+K138+K137+K136+K135+K134+K126+K124</f>
        <v>51251709</v>
      </c>
      <c r="L168" s="27"/>
      <c r="M168" s="27"/>
      <c r="N168" s="27"/>
    </row>
    <row r="169" ht="15.75" customHeight="1">
      <c r="A169" s="146" t="s">
        <v>352</v>
      </c>
      <c r="B169" s="48"/>
      <c r="C169" s="48"/>
      <c r="D169" s="48"/>
      <c r="E169" s="48"/>
      <c r="F169" s="48"/>
      <c r="G169" s="48"/>
      <c r="H169" s="48"/>
      <c r="I169" s="48"/>
      <c r="J169" s="48"/>
      <c r="K169" s="48"/>
      <c r="L169" s="48"/>
      <c r="M169" s="48"/>
      <c r="N169" s="147"/>
    </row>
    <row r="170" ht="15.75" customHeight="1">
      <c r="A170" s="152" t="s">
        <v>353</v>
      </c>
      <c r="B170" s="63" t="s">
        <v>354</v>
      </c>
      <c r="C170" s="52" t="s">
        <v>355</v>
      </c>
      <c r="D170" s="25" t="s">
        <v>39</v>
      </c>
      <c r="E170" s="26" t="s">
        <v>40</v>
      </c>
      <c r="F170" s="51" t="s">
        <v>356</v>
      </c>
      <c r="G170" s="26" t="s">
        <v>135</v>
      </c>
      <c r="H170" s="70"/>
      <c r="I170" s="31">
        <v>3.509993142E7</v>
      </c>
      <c r="J170" s="51"/>
      <c r="K170" s="31">
        <f t="shared" ref="K170:K173" si="9">SUM(I170:J170)</f>
        <v>35099931.42</v>
      </c>
      <c r="L170" s="33"/>
      <c r="M170" s="33"/>
      <c r="N170" s="34"/>
    </row>
    <row r="171" ht="15.75" customHeight="1">
      <c r="A171" s="152" t="s">
        <v>357</v>
      </c>
      <c r="B171" s="63" t="s">
        <v>358</v>
      </c>
      <c r="C171" s="52" t="s">
        <v>355</v>
      </c>
      <c r="D171" s="25" t="s">
        <v>39</v>
      </c>
      <c r="E171" s="26" t="s">
        <v>40</v>
      </c>
      <c r="F171" s="51" t="s">
        <v>356</v>
      </c>
      <c r="G171" s="26" t="s">
        <v>135</v>
      </c>
      <c r="H171" s="70"/>
      <c r="I171" s="31">
        <v>4.498E7</v>
      </c>
      <c r="J171" s="51"/>
      <c r="K171" s="31">
        <f t="shared" si="9"/>
        <v>44980000</v>
      </c>
      <c r="L171" s="33"/>
      <c r="M171" s="33"/>
      <c r="N171" s="34"/>
    </row>
    <row r="172" ht="15.75" customHeight="1">
      <c r="A172" s="152" t="s">
        <v>359</v>
      </c>
      <c r="B172" s="63" t="s">
        <v>360</v>
      </c>
      <c r="C172" s="52" t="s">
        <v>355</v>
      </c>
      <c r="D172" s="25" t="s">
        <v>39</v>
      </c>
      <c r="E172" s="26" t="s">
        <v>40</v>
      </c>
      <c r="F172" s="51" t="s">
        <v>356</v>
      </c>
      <c r="G172" s="26" t="s">
        <v>135</v>
      </c>
      <c r="H172" s="70"/>
      <c r="I172" s="31">
        <v>5000000.0</v>
      </c>
      <c r="J172" s="51"/>
      <c r="K172" s="31">
        <f t="shared" si="9"/>
        <v>5000000</v>
      </c>
      <c r="L172" s="33"/>
      <c r="M172" s="33"/>
      <c r="N172" s="34"/>
    </row>
    <row r="173" ht="15.75" customHeight="1">
      <c r="A173" s="152" t="s">
        <v>361</v>
      </c>
      <c r="B173" s="63" t="s">
        <v>362</v>
      </c>
      <c r="C173" s="52" t="s">
        <v>355</v>
      </c>
      <c r="D173" s="25" t="s">
        <v>39</v>
      </c>
      <c r="E173" s="26" t="s">
        <v>40</v>
      </c>
      <c r="F173" s="51" t="s">
        <v>356</v>
      </c>
      <c r="G173" s="26" t="s">
        <v>135</v>
      </c>
      <c r="H173" s="70"/>
      <c r="I173" s="31">
        <v>1500000.0</v>
      </c>
      <c r="J173" s="51"/>
      <c r="K173" s="31">
        <f t="shared" si="9"/>
        <v>1500000</v>
      </c>
      <c r="L173" s="33"/>
      <c r="M173" s="33"/>
      <c r="N173" s="34"/>
    </row>
    <row r="174" ht="15.75" customHeight="1">
      <c r="A174" s="152" t="s">
        <v>363</v>
      </c>
      <c r="B174" s="63" t="s">
        <v>494</v>
      </c>
      <c r="C174" s="52" t="s">
        <v>495</v>
      </c>
      <c r="D174" s="25" t="s">
        <v>39</v>
      </c>
      <c r="E174" s="26" t="s">
        <v>40</v>
      </c>
      <c r="F174" s="51" t="s">
        <v>496</v>
      </c>
      <c r="G174" s="26" t="s">
        <v>135</v>
      </c>
      <c r="H174" s="70"/>
      <c r="I174" s="31"/>
      <c r="J174" s="70">
        <v>1.0E7</v>
      </c>
      <c r="K174" s="31">
        <v>1.0E7</v>
      </c>
      <c r="L174" s="33"/>
      <c r="M174" s="33"/>
      <c r="N174" s="34"/>
    </row>
    <row r="175" ht="15.75" customHeight="1">
      <c r="A175" s="152" t="s">
        <v>366</v>
      </c>
      <c r="B175" s="63" t="s">
        <v>497</v>
      </c>
      <c r="C175" s="52" t="s">
        <v>495</v>
      </c>
      <c r="D175" s="25" t="s">
        <v>39</v>
      </c>
      <c r="E175" s="26" t="s">
        <v>40</v>
      </c>
      <c r="F175" s="51" t="s">
        <v>498</v>
      </c>
      <c r="G175" s="26" t="s">
        <v>135</v>
      </c>
      <c r="H175" s="70"/>
      <c r="I175" s="31"/>
      <c r="J175" s="70">
        <v>3000000.0</v>
      </c>
      <c r="K175" s="31">
        <f>J175</f>
        <v>3000000</v>
      </c>
      <c r="L175" s="33"/>
      <c r="M175" s="33"/>
      <c r="N175" s="34"/>
    </row>
    <row r="176" ht="15.75" customHeight="1">
      <c r="A176" s="152" t="s">
        <v>369</v>
      </c>
      <c r="B176" s="63" t="s">
        <v>367</v>
      </c>
      <c r="C176" s="52" t="s">
        <v>112</v>
      </c>
      <c r="D176" s="25" t="s">
        <v>39</v>
      </c>
      <c r="E176" s="26" t="s">
        <v>40</v>
      </c>
      <c r="F176" s="51" t="s">
        <v>368</v>
      </c>
      <c r="G176" s="26" t="s">
        <v>135</v>
      </c>
      <c r="H176" s="70"/>
      <c r="I176" s="148"/>
      <c r="J176" s="148">
        <v>2200000.0</v>
      </c>
      <c r="K176" s="31">
        <f t="shared" ref="K176:K177" si="10">SUM(I176:J176)</f>
        <v>2200000</v>
      </c>
      <c r="L176" s="33"/>
      <c r="M176" s="33"/>
      <c r="N176" s="34"/>
    </row>
    <row r="177" ht="15.75" customHeight="1">
      <c r="A177" s="152" t="s">
        <v>372</v>
      </c>
      <c r="B177" s="63" t="s">
        <v>370</v>
      </c>
      <c r="C177" s="52" t="s">
        <v>112</v>
      </c>
      <c r="D177" s="25" t="s">
        <v>39</v>
      </c>
      <c r="E177" s="26" t="s">
        <v>40</v>
      </c>
      <c r="F177" s="51" t="s">
        <v>371</v>
      </c>
      <c r="G177" s="26" t="s">
        <v>135</v>
      </c>
      <c r="H177" s="70"/>
      <c r="I177" s="148"/>
      <c r="J177" s="148">
        <v>850000.0</v>
      </c>
      <c r="K177" s="31">
        <f t="shared" si="10"/>
        <v>850000</v>
      </c>
      <c r="L177" s="80"/>
      <c r="M177" s="33"/>
      <c r="N177" s="34"/>
    </row>
    <row r="178" ht="15.75" customHeight="1"/>
    <row r="179" ht="15.75" customHeight="1">
      <c r="A179" s="46" t="s">
        <v>350</v>
      </c>
    </row>
    <row r="180" ht="15.75" customHeight="1">
      <c r="A180" s="46"/>
      <c r="B180" s="123"/>
      <c r="C180" s="124"/>
      <c r="D180" s="124"/>
      <c r="E180" s="124"/>
      <c r="F180" s="123"/>
      <c r="G180" s="124"/>
      <c r="H180" s="127"/>
      <c r="I180" s="123"/>
      <c r="J180" s="123"/>
      <c r="K180" s="129"/>
      <c r="L180" s="149"/>
      <c r="M180" s="149"/>
      <c r="N180" s="150"/>
    </row>
    <row r="181" ht="15.75" customHeight="1">
      <c r="A181" s="10" t="s">
        <v>4</v>
      </c>
      <c r="B181" s="11" t="s">
        <v>5</v>
      </c>
      <c r="C181" s="49"/>
      <c r="D181" s="13" t="s">
        <v>7</v>
      </c>
      <c r="E181" s="14"/>
      <c r="F181" s="50"/>
      <c r="G181" s="50"/>
      <c r="H181" s="15" t="s">
        <v>10</v>
      </c>
      <c r="I181" s="16"/>
      <c r="J181" s="16"/>
      <c r="K181" s="14"/>
      <c r="L181" s="17" t="s">
        <v>530</v>
      </c>
      <c r="M181" s="16"/>
      <c r="N181" s="14"/>
    </row>
    <row r="182" ht="15.75" customHeight="1">
      <c r="A182" s="18"/>
      <c r="B182" s="18"/>
      <c r="C182" s="12" t="s">
        <v>6</v>
      </c>
      <c r="D182" s="10" t="s">
        <v>12</v>
      </c>
      <c r="E182" s="10" t="s">
        <v>13</v>
      </c>
      <c r="F182" s="10" t="s">
        <v>8</v>
      </c>
      <c r="G182" s="10" t="s">
        <v>9</v>
      </c>
      <c r="H182" s="10" t="s">
        <v>14</v>
      </c>
      <c r="I182" s="10" t="s">
        <v>15</v>
      </c>
      <c r="J182" s="10" t="s">
        <v>16</v>
      </c>
      <c r="K182" s="10" t="s">
        <v>17</v>
      </c>
      <c r="L182" s="10" t="s">
        <v>18</v>
      </c>
      <c r="M182" s="10" t="s">
        <v>19</v>
      </c>
      <c r="N182" s="10" t="s">
        <v>20</v>
      </c>
    </row>
    <row r="183" ht="24.0" customHeight="1">
      <c r="A183" s="20"/>
      <c r="B183" s="20"/>
      <c r="C183" s="20"/>
      <c r="D183" s="20"/>
      <c r="E183" s="20"/>
      <c r="F183" s="20"/>
      <c r="G183" s="20"/>
      <c r="H183" s="20"/>
      <c r="I183" s="20"/>
      <c r="J183" s="20"/>
      <c r="K183" s="20"/>
      <c r="L183" s="20"/>
      <c r="M183" s="20"/>
      <c r="N183" s="20"/>
    </row>
    <row r="184" ht="15.75" customHeight="1">
      <c r="A184" s="21" t="s">
        <v>21</v>
      </c>
      <c r="B184" s="21" t="s">
        <v>22</v>
      </c>
      <c r="C184" s="21" t="s">
        <v>23</v>
      </c>
      <c r="D184" s="21" t="s">
        <v>24</v>
      </c>
      <c r="E184" s="21" t="s">
        <v>25</v>
      </c>
      <c r="F184" s="21" t="s">
        <v>26</v>
      </c>
      <c r="G184" s="21" t="s">
        <v>27</v>
      </c>
      <c r="H184" s="21" t="s">
        <v>28</v>
      </c>
      <c r="I184" s="21" t="s">
        <v>29</v>
      </c>
      <c r="J184" s="21" t="s">
        <v>30</v>
      </c>
      <c r="K184" s="21" t="s">
        <v>31</v>
      </c>
      <c r="L184" s="21" t="s">
        <v>32</v>
      </c>
      <c r="M184" s="21" t="s">
        <v>33</v>
      </c>
      <c r="N184" s="21" t="s">
        <v>34</v>
      </c>
    </row>
    <row r="185" ht="15.75" customHeight="1">
      <c r="A185" s="152" t="s">
        <v>375</v>
      </c>
      <c r="B185" s="51" t="s">
        <v>373</v>
      </c>
      <c r="C185" s="52" t="s">
        <v>138</v>
      </c>
      <c r="D185" s="52" t="s">
        <v>39</v>
      </c>
      <c r="E185" s="52" t="s">
        <v>40</v>
      </c>
      <c r="F185" s="51" t="s">
        <v>374</v>
      </c>
      <c r="G185" s="52" t="s">
        <v>135</v>
      </c>
      <c r="H185" s="70"/>
      <c r="I185" s="80"/>
      <c r="J185" s="80">
        <v>1600000.0</v>
      </c>
      <c r="K185" s="31">
        <f t="shared" ref="K185:K191" si="11">SUM(I185:J185)</f>
        <v>1600000</v>
      </c>
      <c r="L185" s="33"/>
      <c r="M185" s="33"/>
      <c r="N185" s="34"/>
    </row>
    <row r="186" ht="15.75" customHeight="1">
      <c r="A186" s="152" t="s">
        <v>379</v>
      </c>
      <c r="B186" s="51" t="s">
        <v>376</v>
      </c>
      <c r="C186" s="52" t="s">
        <v>377</v>
      </c>
      <c r="D186" s="52" t="s">
        <v>39</v>
      </c>
      <c r="E186" s="52" t="s">
        <v>40</v>
      </c>
      <c r="F186" s="51" t="s">
        <v>378</v>
      </c>
      <c r="G186" s="52" t="s">
        <v>135</v>
      </c>
      <c r="H186" s="70"/>
      <c r="I186" s="84"/>
      <c r="J186" s="31">
        <v>3200000.0</v>
      </c>
      <c r="K186" s="31">
        <f t="shared" si="11"/>
        <v>3200000</v>
      </c>
      <c r="L186" s="80"/>
      <c r="M186" s="33"/>
      <c r="N186" s="34"/>
    </row>
    <row r="187" ht="15.75" customHeight="1">
      <c r="A187" s="152" t="s">
        <v>384</v>
      </c>
      <c r="B187" s="51" t="s">
        <v>380</v>
      </c>
      <c r="C187" s="52" t="s">
        <v>138</v>
      </c>
      <c r="D187" s="52" t="s">
        <v>39</v>
      </c>
      <c r="E187" s="52" t="s">
        <v>40</v>
      </c>
      <c r="F187" s="51" t="s">
        <v>381</v>
      </c>
      <c r="G187" s="52" t="s">
        <v>135</v>
      </c>
      <c r="H187" s="70"/>
      <c r="I187" s="51"/>
      <c r="J187" s="31">
        <v>1.0E7</v>
      </c>
      <c r="K187" s="31">
        <f t="shared" si="11"/>
        <v>10000000</v>
      </c>
      <c r="L187" s="33"/>
      <c r="M187" s="33"/>
      <c r="N187" s="34"/>
    </row>
    <row r="188" ht="15.75" customHeight="1">
      <c r="A188" s="152" t="s">
        <v>388</v>
      </c>
      <c r="B188" s="151" t="s">
        <v>385</v>
      </c>
      <c r="C188" s="152" t="s">
        <v>386</v>
      </c>
      <c r="D188" s="52" t="s">
        <v>39</v>
      </c>
      <c r="E188" s="52" t="s">
        <v>40</v>
      </c>
      <c r="F188" s="151" t="s">
        <v>387</v>
      </c>
      <c r="G188" s="52" t="s">
        <v>135</v>
      </c>
      <c r="H188" s="23"/>
      <c r="I188" s="23"/>
      <c r="J188" s="153">
        <v>1500000.0</v>
      </c>
      <c r="K188" s="31">
        <f t="shared" si="11"/>
        <v>1500000</v>
      </c>
      <c r="L188" s="23"/>
      <c r="M188" s="23"/>
      <c r="N188" s="23"/>
    </row>
    <row r="189" ht="15.75" customHeight="1">
      <c r="A189" s="152" t="s">
        <v>391</v>
      </c>
      <c r="B189" s="151" t="s">
        <v>389</v>
      </c>
      <c r="C189" s="152" t="s">
        <v>386</v>
      </c>
      <c r="D189" s="52" t="s">
        <v>39</v>
      </c>
      <c r="E189" s="52" t="s">
        <v>40</v>
      </c>
      <c r="F189" s="151" t="s">
        <v>390</v>
      </c>
      <c r="G189" s="52" t="s">
        <v>135</v>
      </c>
      <c r="H189" s="23"/>
      <c r="I189" s="23"/>
      <c r="J189" s="153">
        <v>3500000.0</v>
      </c>
      <c r="K189" s="31">
        <f t="shared" si="11"/>
        <v>3500000</v>
      </c>
      <c r="L189" s="23"/>
      <c r="M189" s="23"/>
      <c r="N189" s="23"/>
    </row>
    <row r="190" ht="15.75" customHeight="1">
      <c r="A190" s="152" t="s">
        <v>395</v>
      </c>
      <c r="B190" s="151" t="s">
        <v>392</v>
      </c>
      <c r="C190" s="152" t="s">
        <v>393</v>
      </c>
      <c r="D190" s="52" t="s">
        <v>39</v>
      </c>
      <c r="E190" s="52" t="s">
        <v>40</v>
      </c>
      <c r="F190" s="151" t="s">
        <v>394</v>
      </c>
      <c r="G190" s="52" t="s">
        <v>135</v>
      </c>
      <c r="H190" s="23"/>
      <c r="I190" s="23"/>
      <c r="J190" s="153">
        <v>1.0E7</v>
      </c>
      <c r="K190" s="31">
        <f t="shared" si="11"/>
        <v>10000000</v>
      </c>
      <c r="L190" s="23"/>
      <c r="M190" s="23"/>
      <c r="N190" s="23"/>
    </row>
    <row r="191" ht="15.75" customHeight="1">
      <c r="A191" s="152" t="s">
        <v>500</v>
      </c>
      <c r="B191" s="151" t="s">
        <v>396</v>
      </c>
      <c r="C191" s="152" t="s">
        <v>393</v>
      </c>
      <c r="D191" s="52" t="s">
        <v>39</v>
      </c>
      <c r="E191" s="52" t="s">
        <v>40</v>
      </c>
      <c r="F191" s="151" t="s">
        <v>397</v>
      </c>
      <c r="G191" s="52" t="s">
        <v>135</v>
      </c>
      <c r="H191" s="23"/>
      <c r="I191" s="23"/>
      <c r="J191" s="153">
        <v>1.0E7</v>
      </c>
      <c r="K191" s="31">
        <f t="shared" si="11"/>
        <v>10000000</v>
      </c>
      <c r="L191" s="23"/>
      <c r="M191" s="23"/>
      <c r="N191" s="23"/>
      <c r="P191" s="66">
        <f>K191+K190+K189+K188</f>
        <v>25000000</v>
      </c>
    </row>
    <row r="192" ht="15.75" customHeight="1">
      <c r="A192" s="22" t="s">
        <v>398</v>
      </c>
      <c r="B192" s="16"/>
      <c r="C192" s="16"/>
      <c r="D192" s="16"/>
      <c r="E192" s="16"/>
      <c r="F192" s="16"/>
      <c r="G192" s="16"/>
      <c r="H192" s="16"/>
      <c r="I192" s="16"/>
      <c r="J192" s="16"/>
      <c r="K192" s="16"/>
      <c r="L192" s="16"/>
      <c r="M192" s="16"/>
      <c r="N192" s="14"/>
      <c r="P192" s="66"/>
    </row>
    <row r="193" ht="15.75" customHeight="1">
      <c r="A193" s="23" t="s">
        <v>399</v>
      </c>
      <c r="B193" s="34" t="s">
        <v>462</v>
      </c>
      <c r="C193" s="152" t="s">
        <v>463</v>
      </c>
      <c r="D193" s="52" t="s">
        <v>39</v>
      </c>
      <c r="E193" s="52" t="s">
        <v>40</v>
      </c>
      <c r="F193" s="34" t="s">
        <v>464</v>
      </c>
      <c r="G193" s="52" t="s">
        <v>135</v>
      </c>
      <c r="H193" s="89"/>
      <c r="I193" s="89"/>
      <c r="J193" s="177">
        <v>800000.0</v>
      </c>
      <c r="K193" s="177">
        <v>800000.0</v>
      </c>
      <c r="L193" s="89"/>
      <c r="M193" s="89"/>
      <c r="N193" s="89"/>
      <c r="P193" s="66"/>
    </row>
    <row r="194" ht="15.75" customHeight="1">
      <c r="A194" s="178" t="s">
        <v>403</v>
      </c>
      <c r="B194" s="179" t="s">
        <v>400</v>
      </c>
      <c r="C194" s="180" t="s">
        <v>401</v>
      </c>
      <c r="D194" s="181" t="s">
        <v>315</v>
      </c>
      <c r="E194" s="181" t="s">
        <v>40</v>
      </c>
      <c r="F194" s="179" t="s">
        <v>402</v>
      </c>
      <c r="G194" s="181" t="s">
        <v>135</v>
      </c>
      <c r="H194" s="182"/>
      <c r="I194" s="183"/>
      <c r="J194" s="184">
        <v>325000.0</v>
      </c>
      <c r="K194" s="184">
        <f>SUM(I194:J194)</f>
        <v>325000</v>
      </c>
      <c r="L194" s="185"/>
      <c r="M194" s="185"/>
      <c r="N194" s="186"/>
      <c r="P194" s="66"/>
    </row>
    <row r="195" ht="15.75" customHeight="1">
      <c r="A195" s="157"/>
      <c r="B195" s="187"/>
      <c r="C195" s="157"/>
      <c r="D195" s="93"/>
      <c r="E195" s="93"/>
      <c r="F195" s="187"/>
      <c r="G195" s="93"/>
      <c r="H195" s="188"/>
      <c r="I195" s="141"/>
      <c r="J195" s="189"/>
      <c r="K195" s="189"/>
      <c r="L195" s="190"/>
      <c r="M195" s="190"/>
      <c r="N195" s="191"/>
      <c r="P195" s="66"/>
    </row>
    <row r="196" ht="15.75" customHeight="1">
      <c r="A196" s="46" t="s">
        <v>382</v>
      </c>
      <c r="P196" s="66"/>
    </row>
    <row r="197" ht="15.0" customHeight="1">
      <c r="A197" s="10" t="s">
        <v>4</v>
      </c>
      <c r="B197" s="11" t="s">
        <v>5</v>
      </c>
      <c r="C197" s="49"/>
      <c r="D197" s="13" t="s">
        <v>7</v>
      </c>
      <c r="E197" s="14"/>
      <c r="F197" s="50"/>
      <c r="G197" s="50"/>
      <c r="H197" s="15" t="s">
        <v>10</v>
      </c>
      <c r="I197" s="16"/>
      <c r="J197" s="16"/>
      <c r="K197" s="14"/>
      <c r="L197" s="17" t="s">
        <v>531</v>
      </c>
      <c r="M197" s="16"/>
      <c r="N197" s="14"/>
      <c r="P197" s="66"/>
    </row>
    <row r="198" ht="15.0" customHeight="1">
      <c r="A198" s="18"/>
      <c r="B198" s="18"/>
      <c r="C198" s="12" t="s">
        <v>6</v>
      </c>
      <c r="D198" s="10" t="s">
        <v>12</v>
      </c>
      <c r="E198" s="10" t="s">
        <v>13</v>
      </c>
      <c r="F198" s="10" t="s">
        <v>8</v>
      </c>
      <c r="G198" s="10" t="s">
        <v>9</v>
      </c>
      <c r="H198" s="10" t="s">
        <v>14</v>
      </c>
      <c r="I198" s="10" t="s">
        <v>15</v>
      </c>
      <c r="J198" s="10" t="s">
        <v>16</v>
      </c>
      <c r="K198" s="10" t="s">
        <v>17</v>
      </c>
      <c r="L198" s="10" t="s">
        <v>18</v>
      </c>
      <c r="M198" s="10" t="s">
        <v>19</v>
      </c>
      <c r="N198" s="10" t="s">
        <v>20</v>
      </c>
      <c r="P198" s="66"/>
    </row>
    <row r="199" ht="27.75" customHeight="1">
      <c r="A199" s="20"/>
      <c r="B199" s="20"/>
      <c r="C199" s="20"/>
      <c r="D199" s="20"/>
      <c r="E199" s="20"/>
      <c r="F199" s="20"/>
      <c r="G199" s="20"/>
      <c r="H199" s="20"/>
      <c r="I199" s="20"/>
      <c r="J199" s="20"/>
      <c r="K199" s="20"/>
      <c r="L199" s="20"/>
      <c r="M199" s="20"/>
      <c r="N199" s="20"/>
      <c r="P199" s="66"/>
    </row>
    <row r="200" ht="15.75" customHeight="1">
      <c r="A200" s="21" t="s">
        <v>21</v>
      </c>
      <c r="B200" s="21" t="s">
        <v>22</v>
      </c>
      <c r="C200" s="21" t="s">
        <v>23</v>
      </c>
      <c r="D200" s="21" t="s">
        <v>24</v>
      </c>
      <c r="E200" s="21" t="s">
        <v>25</v>
      </c>
      <c r="F200" s="21" t="s">
        <v>26</v>
      </c>
      <c r="G200" s="21" t="s">
        <v>27</v>
      </c>
      <c r="H200" s="21" t="s">
        <v>28</v>
      </c>
      <c r="I200" s="21" t="s">
        <v>29</v>
      </c>
      <c r="J200" s="21" t="s">
        <v>30</v>
      </c>
      <c r="K200" s="21" t="s">
        <v>31</v>
      </c>
      <c r="L200" s="21" t="s">
        <v>32</v>
      </c>
      <c r="M200" s="21" t="s">
        <v>33</v>
      </c>
      <c r="N200" s="21" t="s">
        <v>34</v>
      </c>
      <c r="P200" s="66"/>
    </row>
    <row r="201" ht="15.0" customHeight="1">
      <c r="A201" s="22" t="s">
        <v>398</v>
      </c>
      <c r="B201" s="16"/>
      <c r="C201" s="16"/>
      <c r="D201" s="16"/>
      <c r="E201" s="16"/>
      <c r="F201" s="16"/>
      <c r="G201" s="16"/>
      <c r="H201" s="16"/>
      <c r="I201" s="16"/>
      <c r="J201" s="16"/>
      <c r="K201" s="16"/>
      <c r="L201" s="16"/>
      <c r="M201" s="16"/>
      <c r="N201" s="14"/>
    </row>
    <row r="202" ht="15.75" customHeight="1">
      <c r="A202" s="23" t="s">
        <v>406</v>
      </c>
      <c r="B202" s="63" t="s">
        <v>404</v>
      </c>
      <c r="C202" s="152" t="s">
        <v>401</v>
      </c>
      <c r="D202" s="25" t="s">
        <v>315</v>
      </c>
      <c r="E202" s="26" t="s">
        <v>40</v>
      </c>
      <c r="F202" s="51" t="s">
        <v>405</v>
      </c>
      <c r="G202" s="26" t="s">
        <v>135</v>
      </c>
      <c r="H202" s="70"/>
      <c r="I202" s="79"/>
      <c r="J202" s="31">
        <v>298804.98</v>
      </c>
      <c r="K202" s="31">
        <f t="shared" ref="K202:K203" si="12">SUM(I202:J202)</f>
        <v>298804.98</v>
      </c>
      <c r="L202" s="37"/>
      <c r="M202" s="37"/>
      <c r="N202" s="133"/>
    </row>
    <row r="203" ht="15.75" customHeight="1">
      <c r="A203" s="23" t="s">
        <v>465</v>
      </c>
      <c r="B203" s="63" t="s">
        <v>407</v>
      </c>
      <c r="C203" s="152" t="s">
        <v>408</v>
      </c>
      <c r="D203" s="25" t="s">
        <v>315</v>
      </c>
      <c r="E203" s="26" t="s">
        <v>40</v>
      </c>
      <c r="F203" s="51" t="s">
        <v>409</v>
      </c>
      <c r="G203" s="26" t="s">
        <v>135</v>
      </c>
      <c r="H203" s="70"/>
      <c r="I203" s="79"/>
      <c r="J203" s="31">
        <v>3800000.0</v>
      </c>
      <c r="K203" s="31">
        <f t="shared" si="12"/>
        <v>3800000</v>
      </c>
      <c r="L203" s="37"/>
      <c r="M203" s="37"/>
      <c r="N203" s="133"/>
      <c r="P203" s="66">
        <f>K203+K202+K194</f>
        <v>4423804.98</v>
      </c>
    </row>
    <row r="204" ht="15.75" customHeight="1">
      <c r="A204" s="27"/>
      <c r="B204" s="27"/>
      <c r="C204" s="27"/>
      <c r="D204" s="27"/>
      <c r="E204" s="27"/>
      <c r="F204" s="27"/>
      <c r="G204" s="27"/>
      <c r="H204" s="85" t="s">
        <v>410</v>
      </c>
      <c r="I204" s="16"/>
      <c r="J204" s="14"/>
      <c r="K204" s="86">
        <f>K203+K202+K194+K193+K191+K190+K189+K188+K187+K186+K185+K177+K176+K175+K174+K173+K172+K171+K170+K60+K61+K62+K63+K64</f>
        <v>162853736.4</v>
      </c>
      <c r="L204" s="27"/>
      <c r="M204" s="27"/>
      <c r="N204" s="27"/>
    </row>
    <row r="205" ht="15.75" customHeight="1">
      <c r="A205" s="95"/>
      <c r="B205" s="95"/>
      <c r="C205" s="52"/>
      <c r="D205" s="25"/>
      <c r="E205" s="26"/>
      <c r="F205" s="154" t="s">
        <v>411</v>
      </c>
      <c r="G205" s="14"/>
      <c r="H205" s="155" t="str">
        <f t="shared" ref="H205:I205" si="13">H58</f>
        <v>#REF!</v>
      </c>
      <c r="I205" s="155" t="str">
        <f t="shared" si="13"/>
        <v>#VALUE!</v>
      </c>
      <c r="J205" s="155" t="str">
        <f>#REF!</f>
        <v>#REF!</v>
      </c>
      <c r="K205" s="156" t="str">
        <f>K57+K56+K55+K54+K53+K52+K51+K45+K44+K43+K42+K41+K40+K39+K38+K37+K36+K35+K34+K33+K32+K31+K30+K29+K28+K24+#REF!+K22+K21+#REF!</f>
        <v>#REF!</v>
      </c>
      <c r="L205" s="116"/>
      <c r="M205" s="116"/>
      <c r="N205" s="116"/>
    </row>
    <row r="206" ht="15.75" customHeight="1">
      <c r="A206" s="157"/>
      <c r="B206" s="158"/>
      <c r="C206" s="158"/>
      <c r="D206" s="158"/>
      <c r="E206" s="158"/>
      <c r="F206" s="158"/>
      <c r="G206" s="158"/>
      <c r="H206" s="158"/>
      <c r="I206" s="158"/>
      <c r="J206" s="158"/>
      <c r="K206" s="158"/>
      <c r="L206" s="158"/>
      <c r="M206" s="158"/>
      <c r="N206" s="158"/>
    </row>
    <row r="207" ht="15.75" customHeight="1">
      <c r="A207" s="159" t="s">
        <v>412</v>
      </c>
      <c r="C207" s="159"/>
      <c r="D207" s="160" t="s">
        <v>413</v>
      </c>
      <c r="E207" s="159"/>
      <c r="F207" s="159"/>
      <c r="G207" s="159"/>
      <c r="H207" s="161"/>
      <c r="I207" s="159" t="s">
        <v>414</v>
      </c>
      <c r="J207" s="159"/>
      <c r="K207" s="162"/>
      <c r="L207" s="9"/>
      <c r="M207" s="9"/>
      <c r="N207" s="9"/>
    </row>
    <row r="208" ht="15.75" customHeight="1">
      <c r="A208" s="159"/>
      <c r="B208" s="163"/>
      <c r="C208" s="46"/>
      <c r="D208" s="46"/>
      <c r="E208" s="46"/>
      <c r="F208" s="159"/>
      <c r="G208" s="159"/>
      <c r="H208" s="46"/>
      <c r="I208" s="46"/>
      <c r="J208" s="159"/>
      <c r="K208" s="162"/>
      <c r="L208" s="9"/>
      <c r="M208" s="9"/>
      <c r="N208" s="9"/>
    </row>
    <row r="209" ht="15.75" customHeight="1">
      <c r="A209" s="159"/>
      <c r="B209" s="159"/>
      <c r="C209" s="159"/>
      <c r="D209" s="159"/>
      <c r="E209" s="159"/>
      <c r="F209" s="159"/>
      <c r="G209" s="159"/>
      <c r="H209" s="159"/>
      <c r="I209" s="159"/>
      <c r="J209" s="159"/>
      <c r="K209" s="162"/>
      <c r="L209" s="9"/>
      <c r="M209" s="9"/>
      <c r="N209" s="9"/>
    </row>
    <row r="210" ht="15.75" customHeight="1">
      <c r="A210" s="2" t="s">
        <v>415</v>
      </c>
      <c r="C210" s="164"/>
      <c r="D210" s="2" t="s">
        <v>416</v>
      </c>
      <c r="G210" s="164"/>
      <c r="H210" s="164"/>
      <c r="I210" s="2" t="s">
        <v>417</v>
      </c>
      <c r="L210" s="9"/>
      <c r="M210" s="9"/>
      <c r="N210" s="9"/>
    </row>
    <row r="211" ht="15.75" customHeight="1">
      <c r="A211" s="150" t="s">
        <v>418</v>
      </c>
      <c r="C211" s="159"/>
      <c r="D211" s="150" t="s">
        <v>419</v>
      </c>
      <c r="G211" s="159"/>
      <c r="H211" s="159"/>
      <c r="I211" s="150" t="s">
        <v>420</v>
      </c>
      <c r="L211" s="9"/>
      <c r="M211" s="165"/>
      <c r="N211" s="9"/>
    </row>
    <row r="212" ht="15.75" customHeight="1">
      <c r="A212" s="9" t="s">
        <v>421</v>
      </c>
      <c r="B212" s="9"/>
      <c r="C212" s="9"/>
      <c r="D212" s="9" t="s">
        <v>421</v>
      </c>
      <c r="E212" s="9"/>
      <c r="F212" s="9"/>
      <c r="G212" s="9"/>
      <c r="H212" s="9"/>
      <c r="I212" s="9" t="s">
        <v>421</v>
      </c>
      <c r="J212" s="9"/>
      <c r="K212" s="9"/>
      <c r="L212" s="9"/>
      <c r="M212" s="9"/>
      <c r="N212" s="9"/>
    </row>
    <row r="213" ht="15.75" customHeight="1">
      <c r="A213" s="9"/>
      <c r="B213" s="9"/>
      <c r="C213" s="9"/>
      <c r="D213" s="9"/>
      <c r="E213" s="9"/>
      <c r="F213" s="9"/>
      <c r="G213" s="9"/>
      <c r="H213" s="9"/>
      <c r="I213" s="9"/>
      <c r="J213" s="9"/>
      <c r="K213" s="9"/>
      <c r="L213" s="9"/>
      <c r="M213" s="9"/>
      <c r="N213" s="9"/>
    </row>
    <row r="214" ht="15.75" customHeight="1">
      <c r="A214" s="161"/>
      <c r="B214" s="161"/>
      <c r="C214" s="161"/>
      <c r="D214" s="161"/>
      <c r="E214" s="161"/>
      <c r="F214" s="161"/>
      <c r="G214" s="161"/>
      <c r="H214" s="161"/>
      <c r="I214" s="161"/>
      <c r="J214" s="161"/>
      <c r="K214" s="161"/>
      <c r="L214" s="161"/>
      <c r="M214" s="161"/>
      <c r="N214" s="161"/>
    </row>
    <row r="215" ht="15.75" customHeight="1">
      <c r="A215" s="46" t="s">
        <v>422</v>
      </c>
    </row>
    <row r="216" ht="15.75" customHeight="1"/>
    <row r="217" ht="15.75" customHeight="1">
      <c r="A217" s="161"/>
      <c r="B217" s="161"/>
      <c r="C217" s="161"/>
      <c r="D217" s="161"/>
      <c r="E217" s="161"/>
      <c r="F217" s="161"/>
      <c r="G217" s="161"/>
      <c r="H217" s="161"/>
      <c r="I217" s="161"/>
      <c r="J217" s="161"/>
      <c r="K217" s="161"/>
      <c r="L217" s="161"/>
      <c r="M217" s="161"/>
      <c r="N217" s="161"/>
    </row>
    <row r="218" ht="15.75" customHeight="1">
      <c r="A218" s="161"/>
      <c r="B218" s="161"/>
      <c r="C218" s="161"/>
      <c r="D218" s="161"/>
      <c r="E218" s="161"/>
      <c r="F218" s="161"/>
      <c r="G218" s="161"/>
      <c r="H218" s="161"/>
      <c r="I218" s="161"/>
      <c r="J218" s="161"/>
      <c r="K218" s="161"/>
      <c r="L218" s="161"/>
      <c r="M218" s="161"/>
      <c r="N218" s="161"/>
    </row>
    <row r="219" ht="15.75" customHeight="1">
      <c r="A219" s="161"/>
      <c r="B219" s="161"/>
      <c r="C219" s="161"/>
      <c r="D219" s="161"/>
      <c r="E219" s="161"/>
      <c r="F219" s="161"/>
      <c r="G219" s="161"/>
      <c r="H219" s="161"/>
      <c r="I219" s="161"/>
      <c r="J219" s="161"/>
      <c r="K219" s="161"/>
      <c r="L219" s="161"/>
      <c r="M219" s="161"/>
      <c r="N219" s="161"/>
    </row>
    <row r="220" ht="15.75" customHeight="1">
      <c r="A220" s="161"/>
      <c r="B220" s="161"/>
      <c r="C220" s="161"/>
      <c r="D220" s="161"/>
      <c r="E220" s="161"/>
      <c r="F220" s="161"/>
      <c r="G220" s="161"/>
      <c r="H220" s="161"/>
      <c r="I220" s="161"/>
      <c r="J220" s="161"/>
      <c r="K220" s="161"/>
      <c r="L220" s="161"/>
      <c r="M220" s="161"/>
      <c r="N220" s="161"/>
    </row>
    <row r="221" ht="15.75" customHeight="1">
      <c r="A221" s="161"/>
      <c r="B221" s="161"/>
      <c r="C221" s="161"/>
      <c r="D221" s="161"/>
      <c r="E221" s="161"/>
      <c r="F221" s="161"/>
      <c r="G221" s="161"/>
      <c r="H221" s="161"/>
      <c r="I221" s="161"/>
      <c r="J221" s="161"/>
      <c r="K221" s="161"/>
      <c r="L221" s="161"/>
      <c r="M221" s="161"/>
      <c r="N221" s="161"/>
    </row>
    <row r="222" ht="15.75" customHeight="1">
      <c r="A222" s="13" t="s">
        <v>35</v>
      </c>
      <c r="B222" s="16"/>
      <c r="C222" s="16"/>
      <c r="D222" s="16"/>
      <c r="E222" s="16"/>
      <c r="F222" s="16"/>
      <c r="G222" s="16"/>
      <c r="H222" s="166"/>
      <c r="I222" s="166"/>
      <c r="J222" s="166"/>
      <c r="K222" s="167">
        <v>7.427416536E8</v>
      </c>
      <c r="L222" s="168"/>
      <c r="M222" s="168"/>
      <c r="N222" s="168"/>
    </row>
    <row r="223" ht="15.75" customHeight="1">
      <c r="A223" s="13" t="s">
        <v>130</v>
      </c>
      <c r="B223" s="16"/>
      <c r="C223" s="16"/>
      <c r="D223" s="16"/>
      <c r="E223" s="16"/>
      <c r="F223" s="16"/>
      <c r="G223" s="16"/>
      <c r="H223" s="166"/>
      <c r="I223" s="166"/>
      <c r="J223" s="166"/>
      <c r="K223" s="167">
        <f>K168+K123+K120+K100+K60+K61+K62+K63+K64</f>
        <v>133988792</v>
      </c>
      <c r="L223" s="168"/>
      <c r="M223" s="168"/>
      <c r="N223" s="168"/>
    </row>
    <row r="224" ht="15.75" customHeight="1">
      <c r="A224" s="13" t="s">
        <v>352</v>
      </c>
      <c r="B224" s="16"/>
      <c r="C224" s="16"/>
      <c r="D224" s="16"/>
      <c r="E224" s="16"/>
      <c r="F224" s="16"/>
      <c r="G224" s="16"/>
      <c r="H224" s="166"/>
      <c r="I224" s="166"/>
      <c r="J224" s="166"/>
      <c r="K224" s="167">
        <f>K191+K190+K189+K188+K187+K186+K185+K177+K176+K175+K174+K173+K172+K171+K170</f>
        <v>142429931.4</v>
      </c>
      <c r="L224" s="168"/>
      <c r="M224" s="168"/>
      <c r="N224" s="168"/>
    </row>
    <row r="225" ht="15.75" customHeight="1">
      <c r="A225" s="13" t="s">
        <v>398</v>
      </c>
      <c r="B225" s="16"/>
      <c r="C225" s="16"/>
      <c r="D225" s="16"/>
      <c r="E225" s="16"/>
      <c r="F225" s="16"/>
      <c r="G225" s="16"/>
      <c r="H225" s="166"/>
      <c r="I225" s="166"/>
      <c r="J225" s="166"/>
      <c r="K225" s="169">
        <f>K203+K202+K194+K193</f>
        <v>5223804.98</v>
      </c>
      <c r="L225" s="168"/>
      <c r="M225" s="168"/>
      <c r="N225" s="168"/>
    </row>
    <row r="226" ht="15.75" customHeight="1">
      <c r="A226" s="13" t="s">
        <v>423</v>
      </c>
      <c r="B226" s="16"/>
      <c r="C226" s="16"/>
      <c r="D226" s="16"/>
      <c r="E226" s="16"/>
      <c r="F226" s="16"/>
      <c r="G226" s="16"/>
      <c r="H226" s="166"/>
      <c r="I226" s="166"/>
      <c r="J226" s="166"/>
      <c r="K226" s="169">
        <v>650000.0</v>
      </c>
      <c r="L226" s="168"/>
      <c r="M226" s="168"/>
      <c r="N226" s="168"/>
    </row>
    <row r="227" ht="15.75" customHeight="1">
      <c r="A227" s="170"/>
      <c r="B227" s="16"/>
      <c r="C227" s="16"/>
      <c r="D227" s="16"/>
      <c r="E227" s="16"/>
      <c r="F227" s="16"/>
      <c r="G227" s="16"/>
      <c r="H227" s="16"/>
      <c r="I227" s="16"/>
      <c r="J227" s="14"/>
      <c r="K227" s="171">
        <f>K226+K225+K224+K223+K222</f>
        <v>1025034182</v>
      </c>
      <c r="L227" s="109"/>
      <c r="M227" s="109"/>
      <c r="N227" s="109"/>
    </row>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31">
    <mergeCell ref="C110:C111"/>
    <mergeCell ref="D110:D111"/>
    <mergeCell ref="E110:E111"/>
    <mergeCell ref="F110:F111"/>
    <mergeCell ref="G110:G111"/>
    <mergeCell ref="H110:H111"/>
    <mergeCell ref="I110:I111"/>
    <mergeCell ref="J110:J111"/>
    <mergeCell ref="H120:J120"/>
    <mergeCell ref="H123:J123"/>
    <mergeCell ref="K110:K111"/>
    <mergeCell ref="L110:L111"/>
    <mergeCell ref="M110:M111"/>
    <mergeCell ref="N110:N111"/>
    <mergeCell ref="C131:C132"/>
    <mergeCell ref="D131:D132"/>
    <mergeCell ref="E131:E132"/>
    <mergeCell ref="F131:F132"/>
    <mergeCell ref="G131:G132"/>
    <mergeCell ref="H131:H132"/>
    <mergeCell ref="I131:I132"/>
    <mergeCell ref="J131:J132"/>
    <mergeCell ref="K131:K132"/>
    <mergeCell ref="L131:L132"/>
    <mergeCell ref="M131:M132"/>
    <mergeCell ref="N131:N132"/>
    <mergeCell ref="D147:E147"/>
    <mergeCell ref="H147:K147"/>
    <mergeCell ref="L147:N147"/>
    <mergeCell ref="G148:G149"/>
    <mergeCell ref="H148:H149"/>
    <mergeCell ref="M161:M162"/>
    <mergeCell ref="N161:N162"/>
    <mergeCell ref="A160:A162"/>
    <mergeCell ref="B160:B162"/>
    <mergeCell ref="D160:E160"/>
    <mergeCell ref="H160:K160"/>
    <mergeCell ref="L160:N160"/>
    <mergeCell ref="C161:C162"/>
    <mergeCell ref="D161:D162"/>
    <mergeCell ref="D181:E181"/>
    <mergeCell ref="H181:K181"/>
    <mergeCell ref="D182:D183"/>
    <mergeCell ref="E182:E183"/>
    <mergeCell ref="F182:F183"/>
    <mergeCell ref="G182:G183"/>
    <mergeCell ref="H182:H183"/>
    <mergeCell ref="I182:I183"/>
    <mergeCell ref="J182:J183"/>
    <mergeCell ref="K182:K183"/>
    <mergeCell ref="L182:L183"/>
    <mergeCell ref="M182:M183"/>
    <mergeCell ref="I161:I162"/>
    <mergeCell ref="J161:J162"/>
    <mergeCell ref="H168:J168"/>
    <mergeCell ref="A169:N169"/>
    <mergeCell ref="A179:N179"/>
    <mergeCell ref="A181:A183"/>
    <mergeCell ref="L181:N181"/>
    <mergeCell ref="N182:N183"/>
    <mergeCell ref="H197:K197"/>
    <mergeCell ref="L197:N197"/>
    <mergeCell ref="E198:E199"/>
    <mergeCell ref="F198:F199"/>
    <mergeCell ref="G198:G199"/>
    <mergeCell ref="H198:H199"/>
    <mergeCell ref="I198:I199"/>
    <mergeCell ref="J198:J199"/>
    <mergeCell ref="K198:K199"/>
    <mergeCell ref="L198:L199"/>
    <mergeCell ref="M198:M199"/>
    <mergeCell ref="N198:N199"/>
    <mergeCell ref="B181:B183"/>
    <mergeCell ref="C182:C183"/>
    <mergeCell ref="A192:N192"/>
    <mergeCell ref="A196:N196"/>
    <mergeCell ref="A197:A199"/>
    <mergeCell ref="B197:B199"/>
    <mergeCell ref="D197:E197"/>
    <mergeCell ref="C198:C199"/>
    <mergeCell ref="D198:D199"/>
    <mergeCell ref="A201:N201"/>
    <mergeCell ref="H204:J204"/>
    <mergeCell ref="F205:G205"/>
    <mergeCell ref="A206:N206"/>
    <mergeCell ref="A207:B207"/>
    <mergeCell ref="A210:B210"/>
    <mergeCell ref="D210:F210"/>
    <mergeCell ref="I210:K210"/>
    <mergeCell ref="A211:B211"/>
    <mergeCell ref="D211:F211"/>
    <mergeCell ref="I211:K211"/>
    <mergeCell ref="A215:N215"/>
    <mergeCell ref="A130:A132"/>
    <mergeCell ref="A147:A149"/>
    <mergeCell ref="B147:B149"/>
    <mergeCell ref="C148:C149"/>
    <mergeCell ref="D148:D149"/>
    <mergeCell ref="E148:E149"/>
    <mergeCell ref="F148:F149"/>
    <mergeCell ref="A113:N113"/>
    <mergeCell ref="A128:N128"/>
    <mergeCell ref="B130:B132"/>
    <mergeCell ref="D130:E130"/>
    <mergeCell ref="H130:K130"/>
    <mergeCell ref="L130:N130"/>
    <mergeCell ref="A145:N145"/>
    <mergeCell ref="I148:I149"/>
    <mergeCell ref="J148:J149"/>
    <mergeCell ref="K148:K149"/>
    <mergeCell ref="L148:L149"/>
    <mergeCell ref="M148:M149"/>
    <mergeCell ref="N148:N149"/>
    <mergeCell ref="A158:N158"/>
    <mergeCell ref="E161:E162"/>
    <mergeCell ref="F161:F162"/>
    <mergeCell ref="G161:G162"/>
    <mergeCell ref="H161:H162"/>
    <mergeCell ref="K161:K162"/>
    <mergeCell ref="L161:L162"/>
    <mergeCell ref="A222:G222"/>
    <mergeCell ref="A223:G223"/>
    <mergeCell ref="A224:G224"/>
    <mergeCell ref="A225:G225"/>
    <mergeCell ref="A226:G226"/>
    <mergeCell ref="A227:J227"/>
    <mergeCell ref="A1:N1"/>
    <mergeCell ref="A2:N2"/>
    <mergeCell ref="A3:N3"/>
    <mergeCell ref="A4:B4"/>
    <mergeCell ref="M4:N4"/>
    <mergeCell ref="A6:A8"/>
    <mergeCell ref="B6:B8"/>
    <mergeCell ref="N7:N8"/>
    <mergeCell ref="A10:N10"/>
    <mergeCell ref="A17:N17"/>
    <mergeCell ref="A20:N20"/>
    <mergeCell ref="A23:N23"/>
    <mergeCell ref="A27:N27"/>
    <mergeCell ref="A28:B28"/>
    <mergeCell ref="H47:K47"/>
    <mergeCell ref="L47:N47"/>
    <mergeCell ref="A31:B31"/>
    <mergeCell ref="D31:F31"/>
    <mergeCell ref="I31:K31"/>
    <mergeCell ref="A32:B32"/>
    <mergeCell ref="D32:F32"/>
    <mergeCell ref="I32:K32"/>
    <mergeCell ref="A46:N46"/>
    <mergeCell ref="G48:G49"/>
    <mergeCell ref="H48:H49"/>
    <mergeCell ref="I48:I49"/>
    <mergeCell ref="J48:J49"/>
    <mergeCell ref="K48:K49"/>
    <mergeCell ref="L48:L49"/>
    <mergeCell ref="M48:M49"/>
    <mergeCell ref="N48:N49"/>
    <mergeCell ref="A47:A49"/>
    <mergeCell ref="B47:B49"/>
    <mergeCell ref="D47:E47"/>
    <mergeCell ref="C48:C49"/>
    <mergeCell ref="D48:D49"/>
    <mergeCell ref="E48:E49"/>
    <mergeCell ref="F48:F49"/>
    <mergeCell ref="C6:C8"/>
    <mergeCell ref="D6:E6"/>
    <mergeCell ref="D7:D8"/>
    <mergeCell ref="E7:E8"/>
    <mergeCell ref="F6:F8"/>
    <mergeCell ref="G6:G8"/>
    <mergeCell ref="F16:G16"/>
    <mergeCell ref="F19:G19"/>
    <mergeCell ref="F22:G22"/>
    <mergeCell ref="F24:G24"/>
    <mergeCell ref="H6:K6"/>
    <mergeCell ref="L6:N6"/>
    <mergeCell ref="H7:H8"/>
    <mergeCell ref="I7:I8"/>
    <mergeCell ref="J7:J8"/>
    <mergeCell ref="K7:K8"/>
    <mergeCell ref="L7:L8"/>
    <mergeCell ref="M7:M8"/>
    <mergeCell ref="C72:C73"/>
    <mergeCell ref="D72:D73"/>
    <mergeCell ref="H71:K71"/>
    <mergeCell ref="L71:N71"/>
    <mergeCell ref="E72:E73"/>
    <mergeCell ref="F72:F73"/>
    <mergeCell ref="G72:G73"/>
    <mergeCell ref="H72:H73"/>
    <mergeCell ref="I72:I73"/>
    <mergeCell ref="J72:J73"/>
    <mergeCell ref="K72:K73"/>
    <mergeCell ref="L72:L73"/>
    <mergeCell ref="M72:M73"/>
    <mergeCell ref="N72:N73"/>
    <mergeCell ref="F58:G58"/>
    <mergeCell ref="A59:N59"/>
    <mergeCell ref="A69:N69"/>
    <mergeCell ref="A70:N70"/>
    <mergeCell ref="A71:A73"/>
    <mergeCell ref="B71:B73"/>
    <mergeCell ref="D71:E71"/>
    <mergeCell ref="C91:C92"/>
    <mergeCell ref="D91:D92"/>
    <mergeCell ref="E91:E92"/>
    <mergeCell ref="F91:F92"/>
    <mergeCell ref="G91:G92"/>
    <mergeCell ref="H91:H92"/>
    <mergeCell ref="K91:K92"/>
    <mergeCell ref="L91:L92"/>
    <mergeCell ref="M91:M92"/>
    <mergeCell ref="N91:N92"/>
    <mergeCell ref="B109:B111"/>
    <mergeCell ref="D109:E109"/>
    <mergeCell ref="H109:K109"/>
    <mergeCell ref="L109:N109"/>
    <mergeCell ref="A75:N75"/>
    <mergeCell ref="A87:N87"/>
    <mergeCell ref="A90:A92"/>
    <mergeCell ref="B90:B92"/>
    <mergeCell ref="D90:E90"/>
    <mergeCell ref="H90:K90"/>
    <mergeCell ref="L90:N90"/>
    <mergeCell ref="I91:I92"/>
    <mergeCell ref="J91:J92"/>
    <mergeCell ref="H100:J100"/>
    <mergeCell ref="A101:N101"/>
    <mergeCell ref="A106:N106"/>
    <mergeCell ref="A108:N108"/>
    <mergeCell ref="A109:A111"/>
  </mergeCells>
  <printOptions/>
  <pageMargins bottom="0.0" footer="0.0" header="0.0" left="0.0" right="0.0" top="0.5"/>
  <pageSetup paperSize="5" scale="90"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0"/>
    <col customWidth="1" min="2" max="2" width="23.71"/>
    <col customWidth="1" min="3" max="3" width="16.71"/>
    <col customWidth="1" min="4" max="4" width="11.86"/>
    <col customWidth="1" min="5" max="5" width="12.57"/>
    <col customWidth="1" min="6" max="6" width="13.14"/>
    <col customWidth="1" min="7" max="7" width="8.71"/>
    <col customWidth="1" min="8" max="8" width="15.43"/>
    <col customWidth="1" min="9" max="9" width="15.29"/>
    <col customWidth="1" min="10" max="10" width="12.43"/>
    <col customWidth="1" min="11" max="11" width="13.43"/>
    <col customWidth="1" min="12" max="12" width="9.86"/>
    <col customWidth="1" min="13" max="13" width="9.0"/>
    <col customWidth="1" min="14" max="14" width="9.71"/>
    <col customWidth="1" min="15" max="15" width="12.57"/>
    <col customWidth="1" min="16" max="16" width="15.29"/>
    <col customWidth="1" min="17" max="26" width="8.71"/>
  </cols>
  <sheetData>
    <row r="1">
      <c r="A1" s="1" t="s">
        <v>502</v>
      </c>
    </row>
    <row r="2">
      <c r="A2" s="1" t="s">
        <v>1</v>
      </c>
    </row>
    <row r="3">
      <c r="A3" s="1"/>
    </row>
    <row r="4">
      <c r="A4" s="2" t="s">
        <v>2</v>
      </c>
      <c r="C4" s="1"/>
      <c r="D4" s="1"/>
      <c r="E4" s="1"/>
      <c r="F4" s="1"/>
      <c r="G4" s="1"/>
      <c r="H4" s="1"/>
      <c r="I4" s="1"/>
      <c r="J4" s="1"/>
      <c r="K4" s="1"/>
      <c r="L4" s="3"/>
      <c r="M4" s="4" t="s">
        <v>3</v>
      </c>
    </row>
    <row r="5">
      <c r="A5" s="5"/>
      <c r="B5" s="6"/>
      <c r="C5" s="7"/>
      <c r="D5" s="8"/>
      <c r="E5" s="8"/>
      <c r="F5" s="8"/>
      <c r="G5" s="8"/>
      <c r="H5" s="8"/>
      <c r="I5" s="8"/>
      <c r="J5" s="8"/>
      <c r="K5" s="7"/>
      <c r="L5" s="9"/>
      <c r="M5" s="9"/>
      <c r="N5" s="9"/>
    </row>
    <row r="6">
      <c r="A6" s="10" t="s">
        <v>4</v>
      </c>
      <c r="B6" s="11" t="s">
        <v>5</v>
      </c>
      <c r="C6" s="12" t="s">
        <v>6</v>
      </c>
      <c r="D6" s="13" t="s">
        <v>7</v>
      </c>
      <c r="E6" s="14"/>
      <c r="F6" s="10" t="s">
        <v>8</v>
      </c>
      <c r="G6" s="10" t="s">
        <v>9</v>
      </c>
      <c r="H6" s="15" t="s">
        <v>10</v>
      </c>
      <c r="I6" s="16"/>
      <c r="J6" s="16"/>
      <c r="K6" s="14"/>
      <c r="L6" s="17" t="s">
        <v>532</v>
      </c>
      <c r="M6" s="16"/>
      <c r="N6" s="14"/>
    </row>
    <row r="7">
      <c r="A7" s="18"/>
      <c r="B7" s="18"/>
      <c r="C7" s="18"/>
      <c r="D7" s="10" t="s">
        <v>12</v>
      </c>
      <c r="E7" s="10" t="s">
        <v>13</v>
      </c>
      <c r="F7" s="18"/>
      <c r="G7" s="18"/>
      <c r="H7" s="10" t="s">
        <v>14</v>
      </c>
      <c r="I7" s="10" t="s">
        <v>15</v>
      </c>
      <c r="J7" s="10" t="s">
        <v>16</v>
      </c>
      <c r="K7" s="10" t="s">
        <v>17</v>
      </c>
      <c r="L7" s="10" t="s">
        <v>18</v>
      </c>
      <c r="M7" s="10" t="s">
        <v>19</v>
      </c>
      <c r="N7" s="19" t="s">
        <v>20</v>
      </c>
    </row>
    <row r="8" ht="25.5" customHeight="1">
      <c r="A8" s="20"/>
      <c r="B8" s="20"/>
      <c r="C8" s="20"/>
      <c r="D8" s="20"/>
      <c r="E8" s="20"/>
      <c r="F8" s="20"/>
      <c r="G8" s="20"/>
      <c r="H8" s="20"/>
      <c r="I8" s="20"/>
      <c r="J8" s="20"/>
      <c r="K8" s="20"/>
      <c r="L8" s="20"/>
      <c r="M8" s="20"/>
      <c r="N8" s="20"/>
    </row>
    <row r="9">
      <c r="A9" s="21" t="s">
        <v>21</v>
      </c>
      <c r="B9" s="21" t="s">
        <v>22</v>
      </c>
      <c r="C9" s="21" t="s">
        <v>23</v>
      </c>
      <c r="D9" s="21" t="s">
        <v>24</v>
      </c>
      <c r="E9" s="21" t="s">
        <v>25</v>
      </c>
      <c r="F9" s="21" t="s">
        <v>26</v>
      </c>
      <c r="G9" s="21" t="s">
        <v>27</v>
      </c>
      <c r="H9" s="21" t="s">
        <v>28</v>
      </c>
      <c r="I9" s="21" t="s">
        <v>29</v>
      </c>
      <c r="J9" s="21" t="s">
        <v>30</v>
      </c>
      <c r="K9" s="21" t="s">
        <v>31</v>
      </c>
      <c r="L9" s="21" t="s">
        <v>32</v>
      </c>
      <c r="M9" s="21" t="s">
        <v>33</v>
      </c>
      <c r="N9" s="21" t="s">
        <v>34</v>
      </c>
    </row>
    <row r="10">
      <c r="A10" s="192" t="s">
        <v>35</v>
      </c>
      <c r="B10" s="16"/>
      <c r="C10" s="16"/>
      <c r="D10" s="16"/>
      <c r="E10" s="16"/>
      <c r="F10" s="16"/>
      <c r="G10" s="16"/>
      <c r="H10" s="16"/>
      <c r="I10" s="16"/>
      <c r="J10" s="16"/>
      <c r="K10" s="16"/>
      <c r="L10" s="16"/>
      <c r="M10" s="16"/>
      <c r="N10" s="14"/>
    </row>
    <row r="11">
      <c r="A11" s="23" t="s">
        <v>533</v>
      </c>
      <c r="B11" s="24" t="s">
        <v>37</v>
      </c>
      <c r="C11" s="23" t="s">
        <v>38</v>
      </c>
      <c r="D11" s="25" t="s">
        <v>39</v>
      </c>
      <c r="E11" s="26" t="s">
        <v>40</v>
      </c>
      <c r="F11" s="27"/>
      <c r="G11" s="23" t="s">
        <v>41</v>
      </c>
      <c r="H11" s="35">
        <v>1.2E7</v>
      </c>
      <c r="I11" s="29"/>
      <c r="J11" s="30"/>
      <c r="K11" s="31">
        <f>SUM(H11:J11)</f>
        <v>12000000</v>
      </c>
      <c r="L11" s="32"/>
      <c r="M11" s="33"/>
      <c r="N11" s="34"/>
    </row>
    <row r="12">
      <c r="A12" s="23" t="s">
        <v>534</v>
      </c>
      <c r="B12" s="24" t="s">
        <v>535</v>
      </c>
      <c r="C12" s="23" t="s">
        <v>38</v>
      </c>
      <c r="D12" s="25" t="s">
        <v>39</v>
      </c>
      <c r="E12" s="26" t="s">
        <v>40</v>
      </c>
      <c r="F12" s="27"/>
      <c r="G12" s="23" t="s">
        <v>41</v>
      </c>
      <c r="H12" s="109"/>
      <c r="I12" s="35">
        <v>66314.2</v>
      </c>
      <c r="J12" s="37"/>
      <c r="K12" s="31">
        <f t="shared" ref="K12:K20" si="1">SUM(I12:J12)</f>
        <v>66314.2</v>
      </c>
      <c r="L12" s="32"/>
      <c r="M12" s="33"/>
      <c r="N12" s="34"/>
    </row>
    <row r="13">
      <c r="A13" s="23" t="s">
        <v>536</v>
      </c>
      <c r="B13" s="24" t="s">
        <v>537</v>
      </c>
      <c r="C13" s="23" t="s">
        <v>38</v>
      </c>
      <c r="D13" s="25" t="s">
        <v>39</v>
      </c>
      <c r="E13" s="26" t="s">
        <v>40</v>
      </c>
      <c r="F13" s="27"/>
      <c r="G13" s="23" t="s">
        <v>41</v>
      </c>
      <c r="H13" s="109"/>
      <c r="I13" s="35">
        <v>50275.0</v>
      </c>
      <c r="J13" s="37"/>
      <c r="K13" s="31">
        <f t="shared" si="1"/>
        <v>50275</v>
      </c>
      <c r="L13" s="32"/>
      <c r="M13" s="33"/>
      <c r="N13" s="34"/>
    </row>
    <row r="14">
      <c r="A14" s="23" t="s">
        <v>538</v>
      </c>
      <c r="B14" s="24" t="s">
        <v>539</v>
      </c>
      <c r="C14" s="23" t="s">
        <v>38</v>
      </c>
      <c r="D14" s="25" t="s">
        <v>39</v>
      </c>
      <c r="E14" s="26" t="s">
        <v>40</v>
      </c>
      <c r="F14" s="27"/>
      <c r="G14" s="23" t="s">
        <v>41</v>
      </c>
      <c r="H14" s="109"/>
      <c r="I14" s="37">
        <v>2530000.0</v>
      </c>
      <c r="J14" s="37"/>
      <c r="K14" s="31">
        <f t="shared" si="1"/>
        <v>2530000</v>
      </c>
      <c r="L14" s="32"/>
      <c r="M14" s="33"/>
      <c r="N14" s="34"/>
    </row>
    <row r="15">
      <c r="A15" s="23" t="s">
        <v>540</v>
      </c>
      <c r="B15" s="24" t="s">
        <v>541</v>
      </c>
      <c r="C15" s="23" t="s">
        <v>38</v>
      </c>
      <c r="D15" s="25" t="s">
        <v>39</v>
      </c>
      <c r="E15" s="26" t="s">
        <v>40</v>
      </c>
      <c r="F15" s="27"/>
      <c r="G15" s="23" t="s">
        <v>41</v>
      </c>
      <c r="H15" s="109"/>
      <c r="I15" s="37">
        <v>147823.04</v>
      </c>
      <c r="J15" s="37"/>
      <c r="K15" s="31">
        <f t="shared" si="1"/>
        <v>147823.04</v>
      </c>
      <c r="L15" s="32"/>
      <c r="M15" s="33"/>
      <c r="N15" s="34"/>
    </row>
    <row r="16">
      <c r="A16" s="23" t="s">
        <v>542</v>
      </c>
      <c r="B16" s="24" t="s">
        <v>543</v>
      </c>
      <c r="C16" s="23" t="s">
        <v>38</v>
      </c>
      <c r="D16" s="25" t="s">
        <v>39</v>
      </c>
      <c r="E16" s="26" t="s">
        <v>40</v>
      </c>
      <c r="F16" s="27"/>
      <c r="G16" s="23" t="s">
        <v>41</v>
      </c>
      <c r="H16" s="109"/>
      <c r="I16" s="37">
        <v>95791.0</v>
      </c>
      <c r="J16" s="37"/>
      <c r="K16" s="31">
        <f t="shared" si="1"/>
        <v>95791</v>
      </c>
      <c r="L16" s="32"/>
      <c r="M16" s="33"/>
      <c r="N16" s="34"/>
    </row>
    <row r="17">
      <c r="A17" s="23" t="s">
        <v>544</v>
      </c>
      <c r="B17" s="24" t="s">
        <v>545</v>
      </c>
      <c r="C17" s="23" t="s">
        <v>38</v>
      </c>
      <c r="D17" s="25" t="s">
        <v>39</v>
      </c>
      <c r="E17" s="26" t="s">
        <v>40</v>
      </c>
      <c r="F17" s="27"/>
      <c r="G17" s="23" t="s">
        <v>41</v>
      </c>
      <c r="H17" s="109"/>
      <c r="I17" s="37">
        <v>5868808.5</v>
      </c>
      <c r="J17" s="37"/>
      <c r="K17" s="31">
        <f t="shared" si="1"/>
        <v>5868808.5</v>
      </c>
      <c r="L17" s="32"/>
      <c r="M17" s="33"/>
      <c r="N17" s="34"/>
    </row>
    <row r="18">
      <c r="A18" s="23" t="s">
        <v>546</v>
      </c>
      <c r="B18" s="24" t="s">
        <v>509</v>
      </c>
      <c r="C18" s="23" t="s">
        <v>38</v>
      </c>
      <c r="D18" s="25" t="s">
        <v>39</v>
      </c>
      <c r="E18" s="26" t="s">
        <v>40</v>
      </c>
      <c r="F18" s="27"/>
      <c r="G18" s="23" t="s">
        <v>41</v>
      </c>
      <c r="H18" s="109"/>
      <c r="I18" s="35">
        <v>2201000.0</v>
      </c>
      <c r="J18" s="36"/>
      <c r="K18" s="31">
        <f t="shared" si="1"/>
        <v>2201000</v>
      </c>
      <c r="L18" s="32"/>
      <c r="M18" s="33"/>
      <c r="N18" s="34"/>
    </row>
    <row r="19">
      <c r="A19" s="23" t="s">
        <v>547</v>
      </c>
      <c r="B19" s="24" t="s">
        <v>513</v>
      </c>
      <c r="C19" s="23" t="s">
        <v>38</v>
      </c>
      <c r="D19" s="25" t="s">
        <v>39</v>
      </c>
      <c r="E19" s="26" t="s">
        <v>40</v>
      </c>
      <c r="F19" s="27"/>
      <c r="G19" s="23" t="s">
        <v>41</v>
      </c>
      <c r="H19" s="109"/>
      <c r="I19" s="35">
        <v>1139308.92</v>
      </c>
      <c r="J19" s="37"/>
      <c r="K19" s="31">
        <f t="shared" si="1"/>
        <v>1139308.92</v>
      </c>
      <c r="L19" s="32"/>
      <c r="M19" s="33"/>
      <c r="N19" s="34"/>
    </row>
    <row r="20">
      <c r="A20" s="23" t="s">
        <v>548</v>
      </c>
      <c r="B20" s="24" t="s">
        <v>549</v>
      </c>
      <c r="C20" s="23" t="s">
        <v>38</v>
      </c>
      <c r="D20" s="25" t="s">
        <v>39</v>
      </c>
      <c r="E20" s="26" t="s">
        <v>40</v>
      </c>
      <c r="F20" s="27"/>
      <c r="G20" s="23" t="s">
        <v>41</v>
      </c>
      <c r="H20" s="109"/>
      <c r="I20" s="35">
        <v>8789871.97</v>
      </c>
      <c r="J20" s="37"/>
      <c r="K20" s="31">
        <f t="shared" si="1"/>
        <v>8789871.97</v>
      </c>
      <c r="L20" s="32"/>
      <c r="M20" s="33"/>
      <c r="N20" s="34"/>
    </row>
    <row r="21" ht="15.75" customHeight="1">
      <c r="A21" s="194"/>
      <c r="B21" s="195"/>
      <c r="C21" s="194"/>
      <c r="D21" s="213"/>
      <c r="E21" s="214"/>
      <c r="F21" s="215" t="s">
        <v>521</v>
      </c>
      <c r="G21" s="14"/>
      <c r="H21" s="216">
        <f>H11</f>
        <v>12000000</v>
      </c>
      <c r="I21" s="216">
        <f>I20+I19+I18+I17+I16+I15+I14+I13+I12</f>
        <v>20889192.63</v>
      </c>
      <c r="J21" s="216">
        <f t="shared" ref="J21:K21" si="2">SUM(J11:J20)</f>
        <v>0</v>
      </c>
      <c r="K21" s="217">
        <f t="shared" si="2"/>
        <v>32889192.63</v>
      </c>
      <c r="L21" s="200"/>
      <c r="M21" s="201"/>
      <c r="N21" s="195"/>
    </row>
    <row r="22" ht="15.75" customHeight="1">
      <c r="A22" s="46" t="s">
        <v>522</v>
      </c>
    </row>
    <row r="23" ht="15.75" customHeight="1">
      <c r="A23" s="46"/>
      <c r="B23" s="46"/>
      <c r="C23" s="46"/>
      <c r="D23" s="46"/>
      <c r="E23" s="46"/>
      <c r="F23" s="46"/>
      <c r="G23" s="46"/>
      <c r="H23" s="46"/>
      <c r="I23" s="46"/>
      <c r="J23" s="46"/>
      <c r="K23" s="46"/>
      <c r="L23" s="46"/>
      <c r="M23" s="46"/>
      <c r="N23" s="46"/>
    </row>
    <row r="24" ht="15.75" customHeight="1">
      <c r="A24" s="46"/>
      <c r="B24" s="46"/>
      <c r="C24" s="46"/>
      <c r="D24" s="46"/>
      <c r="E24" s="46"/>
      <c r="F24" s="46"/>
      <c r="G24" s="46"/>
      <c r="H24" s="46"/>
      <c r="I24" s="46"/>
      <c r="J24" s="46"/>
      <c r="K24" s="46"/>
      <c r="L24" s="46"/>
      <c r="M24" s="46"/>
      <c r="N24" s="46"/>
    </row>
    <row r="25" ht="15.75" customHeight="1">
      <c r="A25" s="159" t="s">
        <v>412</v>
      </c>
      <c r="C25" s="159"/>
      <c r="D25" s="160" t="s">
        <v>413</v>
      </c>
      <c r="E25" s="159"/>
      <c r="F25" s="159"/>
      <c r="G25" s="159"/>
      <c r="H25" s="161"/>
      <c r="I25" s="159" t="s">
        <v>414</v>
      </c>
      <c r="J25" s="159"/>
      <c r="K25" s="162"/>
      <c r="L25" s="218"/>
      <c r="M25" s="218"/>
      <c r="N25" s="218"/>
    </row>
    <row r="26" ht="37.5" customHeight="1">
      <c r="A26" s="159"/>
      <c r="B26" s="163"/>
      <c r="C26" s="46"/>
      <c r="D26" s="46"/>
      <c r="E26" s="46"/>
      <c r="F26" s="159"/>
      <c r="G26" s="159"/>
      <c r="H26" s="46"/>
      <c r="I26" s="46"/>
      <c r="J26" s="159"/>
      <c r="K26" s="162"/>
      <c r="L26" s="161"/>
      <c r="M26" s="161"/>
      <c r="N26" s="161"/>
    </row>
    <row r="27" ht="15.75" customHeight="1">
      <c r="A27" s="159"/>
      <c r="B27" s="159"/>
      <c r="C27" s="159"/>
      <c r="D27" s="159"/>
      <c r="E27" s="159"/>
      <c r="F27" s="159"/>
      <c r="G27" s="159"/>
      <c r="H27" s="159"/>
      <c r="I27" s="159"/>
      <c r="J27" s="159"/>
      <c r="K27" s="162"/>
      <c r="L27" s="218"/>
      <c r="M27" s="218"/>
      <c r="N27" s="218"/>
    </row>
    <row r="28" ht="15.75" customHeight="1">
      <c r="A28" s="2" t="s">
        <v>415</v>
      </c>
      <c r="C28" s="164"/>
      <c r="D28" s="2" t="s">
        <v>416</v>
      </c>
      <c r="G28" s="164"/>
      <c r="H28" s="164"/>
      <c r="I28" s="2" t="s">
        <v>417</v>
      </c>
      <c r="L28" s="218"/>
      <c r="M28" s="218"/>
      <c r="N28" s="218"/>
    </row>
    <row r="29" ht="15.75" customHeight="1">
      <c r="A29" s="150" t="s">
        <v>418</v>
      </c>
      <c r="C29" s="159"/>
      <c r="D29" s="150" t="s">
        <v>419</v>
      </c>
      <c r="G29" s="159"/>
      <c r="H29" s="159"/>
      <c r="I29" s="150" t="s">
        <v>420</v>
      </c>
      <c r="L29" s="218"/>
      <c r="M29" s="218"/>
      <c r="N29" s="218"/>
    </row>
    <row r="30" ht="15.75" customHeight="1">
      <c r="A30" s="9" t="s">
        <v>421</v>
      </c>
      <c r="B30" s="9"/>
      <c r="C30" s="9"/>
      <c r="D30" s="9" t="s">
        <v>421</v>
      </c>
      <c r="E30" s="9"/>
      <c r="F30" s="9"/>
      <c r="G30" s="9"/>
      <c r="H30" s="9"/>
      <c r="I30" s="9" t="s">
        <v>421</v>
      </c>
      <c r="J30" s="9"/>
      <c r="K30" s="9"/>
      <c r="L30" s="218"/>
      <c r="M30" s="218"/>
      <c r="N30" s="218"/>
      <c r="P30" s="66"/>
    </row>
    <row r="31" ht="15.75" customHeight="1">
      <c r="A31" s="9"/>
      <c r="B31" s="9"/>
      <c r="C31" s="9"/>
      <c r="D31" s="9"/>
      <c r="E31" s="9"/>
      <c r="F31" s="9"/>
      <c r="G31" s="9"/>
      <c r="H31" s="9"/>
      <c r="I31" s="9"/>
      <c r="J31" s="9"/>
      <c r="K31" s="9"/>
      <c r="L31" s="149"/>
      <c r="M31" s="149"/>
      <c r="N31" s="150"/>
      <c r="P31" s="66"/>
    </row>
    <row r="32" ht="15.75" customHeight="1">
      <c r="A32" s="46"/>
      <c r="B32" s="159"/>
      <c r="C32" s="46"/>
      <c r="D32" s="124"/>
      <c r="E32" s="124"/>
      <c r="F32" s="159"/>
      <c r="G32" s="218"/>
      <c r="H32" s="149"/>
      <c r="I32" s="131"/>
      <c r="J32" s="149"/>
      <c r="K32" s="131"/>
      <c r="L32" s="149"/>
      <c r="M32" s="149"/>
      <c r="N32" s="150"/>
      <c r="P32" s="66"/>
    </row>
    <row r="33" ht="15.75" customHeight="1">
      <c r="A33" s="46"/>
      <c r="B33" s="159"/>
      <c r="C33" s="46"/>
      <c r="D33" s="124"/>
      <c r="E33" s="124"/>
      <c r="F33" s="159"/>
      <c r="G33" s="218"/>
      <c r="H33" s="149"/>
      <c r="I33" s="131"/>
      <c r="J33" s="149"/>
      <c r="K33" s="131"/>
      <c r="L33" s="149"/>
      <c r="M33" s="149"/>
      <c r="N33" s="150"/>
      <c r="P33" s="66"/>
    </row>
    <row r="34" ht="15.75" customHeight="1">
      <c r="A34" s="46"/>
    </row>
    <row r="35" ht="15.75" customHeight="1">
      <c r="A35" s="46"/>
    </row>
    <row r="36" ht="24.0" customHeight="1">
      <c r="A36" s="10" t="s">
        <v>4</v>
      </c>
      <c r="B36" s="11" t="s">
        <v>5</v>
      </c>
      <c r="C36" s="49"/>
      <c r="D36" s="13" t="s">
        <v>7</v>
      </c>
      <c r="E36" s="14"/>
      <c r="F36" s="50"/>
      <c r="G36" s="50"/>
      <c r="H36" s="15" t="s">
        <v>10</v>
      </c>
      <c r="I36" s="16"/>
      <c r="J36" s="16"/>
      <c r="K36" s="14"/>
      <c r="L36" s="13" t="s">
        <v>550</v>
      </c>
      <c r="M36" s="16"/>
      <c r="N36" s="14"/>
    </row>
    <row r="37" ht="15.75" customHeight="1">
      <c r="A37" s="18"/>
      <c r="B37" s="18"/>
      <c r="C37" s="12" t="s">
        <v>6</v>
      </c>
      <c r="D37" s="10" t="s">
        <v>12</v>
      </c>
      <c r="E37" s="10" t="s">
        <v>13</v>
      </c>
      <c r="F37" s="10" t="s">
        <v>8</v>
      </c>
      <c r="G37" s="10" t="s">
        <v>9</v>
      </c>
      <c r="H37" s="10" t="s">
        <v>14</v>
      </c>
      <c r="I37" s="10" t="s">
        <v>15</v>
      </c>
      <c r="J37" s="10" t="s">
        <v>16</v>
      </c>
      <c r="K37" s="10" t="s">
        <v>17</v>
      </c>
      <c r="L37" s="10" t="s">
        <v>18</v>
      </c>
      <c r="M37" s="10" t="s">
        <v>19</v>
      </c>
      <c r="N37" s="10" t="s">
        <v>20</v>
      </c>
    </row>
    <row r="38" ht="25.5" customHeight="1">
      <c r="A38" s="20"/>
      <c r="B38" s="20"/>
      <c r="C38" s="20"/>
      <c r="D38" s="20"/>
      <c r="E38" s="20"/>
      <c r="F38" s="20"/>
      <c r="G38" s="20"/>
      <c r="H38" s="20"/>
      <c r="I38" s="20"/>
      <c r="J38" s="20"/>
      <c r="K38" s="20"/>
      <c r="L38" s="20"/>
      <c r="M38" s="20"/>
      <c r="N38" s="20"/>
    </row>
    <row r="39" ht="15.75" customHeight="1">
      <c r="A39" s="21" t="s">
        <v>21</v>
      </c>
      <c r="B39" s="21" t="s">
        <v>22</v>
      </c>
      <c r="C39" s="21" t="s">
        <v>23</v>
      </c>
      <c r="D39" s="21" t="s">
        <v>24</v>
      </c>
      <c r="E39" s="21" t="s">
        <v>25</v>
      </c>
      <c r="F39" s="21" t="s">
        <v>26</v>
      </c>
      <c r="G39" s="21" t="s">
        <v>27</v>
      </c>
      <c r="H39" s="21" t="s">
        <v>28</v>
      </c>
      <c r="I39" s="21" t="s">
        <v>29</v>
      </c>
      <c r="J39" s="21" t="s">
        <v>30</v>
      </c>
      <c r="K39" s="21" t="s">
        <v>31</v>
      </c>
      <c r="L39" s="21" t="s">
        <v>32</v>
      </c>
      <c r="M39" s="21" t="s">
        <v>33</v>
      </c>
      <c r="N39" s="21" t="s">
        <v>34</v>
      </c>
    </row>
    <row r="40" ht="15.75" customHeight="1">
      <c r="A40" s="22" t="s">
        <v>130</v>
      </c>
      <c r="B40" s="16"/>
      <c r="C40" s="16"/>
      <c r="D40" s="16"/>
      <c r="E40" s="16"/>
      <c r="F40" s="16"/>
      <c r="G40" s="16"/>
      <c r="H40" s="16"/>
      <c r="I40" s="16"/>
      <c r="J40" s="16"/>
      <c r="K40" s="16"/>
      <c r="L40" s="16"/>
      <c r="M40" s="16"/>
      <c r="N40" s="14"/>
    </row>
    <row r="41" ht="15.75" customHeight="1">
      <c r="A41" s="62" t="s">
        <v>170</v>
      </c>
      <c r="B41" s="72" t="s">
        <v>164</v>
      </c>
      <c r="C41" s="39" t="s">
        <v>165</v>
      </c>
      <c r="D41" s="40" t="s">
        <v>39</v>
      </c>
      <c r="E41" s="41" t="s">
        <v>40</v>
      </c>
      <c r="F41" s="42" t="s">
        <v>166</v>
      </c>
      <c r="G41" s="65" t="s">
        <v>150</v>
      </c>
      <c r="H41" s="73"/>
      <c r="I41" s="44">
        <v>3000000.0</v>
      </c>
      <c r="J41" s="73"/>
      <c r="K41" s="44">
        <v>3000000.0</v>
      </c>
      <c r="L41" s="73"/>
      <c r="M41" s="73"/>
      <c r="N41" s="74"/>
    </row>
    <row r="42" ht="15.75" customHeight="1">
      <c r="A42" s="62" t="s">
        <v>173</v>
      </c>
      <c r="B42" s="72" t="s">
        <v>168</v>
      </c>
      <c r="C42" s="39" t="s">
        <v>165</v>
      </c>
      <c r="D42" s="40" t="s">
        <v>39</v>
      </c>
      <c r="E42" s="41" t="s">
        <v>40</v>
      </c>
      <c r="F42" s="42" t="s">
        <v>169</v>
      </c>
      <c r="G42" s="65" t="s">
        <v>150</v>
      </c>
      <c r="H42" s="73"/>
      <c r="I42" s="44">
        <v>1.0E7</v>
      </c>
      <c r="J42" s="73"/>
      <c r="K42" s="44">
        <v>1.0E7</v>
      </c>
      <c r="L42" s="73"/>
      <c r="M42" s="73"/>
      <c r="N42" s="74"/>
    </row>
    <row r="43" ht="15.75" customHeight="1">
      <c r="A43" s="62" t="s">
        <v>177</v>
      </c>
      <c r="B43" s="63" t="s">
        <v>446</v>
      </c>
      <c r="C43" s="52" t="s">
        <v>218</v>
      </c>
      <c r="D43" s="25" t="s">
        <v>39</v>
      </c>
      <c r="E43" s="26" t="s">
        <v>40</v>
      </c>
      <c r="F43" s="51" t="s">
        <v>447</v>
      </c>
      <c r="G43" s="26" t="s">
        <v>150</v>
      </c>
      <c r="H43" s="70"/>
      <c r="I43" s="71">
        <v>50000.0</v>
      </c>
      <c r="J43" s="84"/>
      <c r="K43" s="71">
        <v>50000.0</v>
      </c>
      <c r="L43" s="65"/>
      <c r="M43" s="65"/>
      <c r="N43" s="65"/>
    </row>
    <row r="44" ht="15.75" customHeight="1">
      <c r="A44" s="62" t="s">
        <v>180</v>
      </c>
      <c r="B44" s="63" t="s">
        <v>217</v>
      </c>
      <c r="C44" s="52" t="s">
        <v>218</v>
      </c>
      <c r="D44" s="25" t="s">
        <v>39</v>
      </c>
      <c r="E44" s="26" t="s">
        <v>40</v>
      </c>
      <c r="F44" s="51" t="s">
        <v>219</v>
      </c>
      <c r="G44" s="26" t="s">
        <v>150</v>
      </c>
      <c r="H44" s="70"/>
      <c r="I44" s="71">
        <v>100000.0</v>
      </c>
      <c r="J44" s="84"/>
      <c r="K44" s="71">
        <v>100000.0</v>
      </c>
      <c r="L44" s="65"/>
      <c r="M44" s="65"/>
      <c r="N44" s="65"/>
    </row>
    <row r="45" ht="15.75" customHeight="1">
      <c r="A45" s="62" t="s">
        <v>183</v>
      </c>
      <c r="B45" s="63" t="s">
        <v>221</v>
      </c>
      <c r="C45" s="52" t="s">
        <v>222</v>
      </c>
      <c r="D45" s="25" t="s">
        <v>39</v>
      </c>
      <c r="E45" s="26" t="s">
        <v>40</v>
      </c>
      <c r="F45" s="51" t="s">
        <v>223</v>
      </c>
      <c r="G45" s="26" t="s">
        <v>150</v>
      </c>
      <c r="H45" s="70"/>
      <c r="I45" s="71">
        <v>150000.0</v>
      </c>
      <c r="J45" s="84"/>
      <c r="K45" s="71">
        <v>150000.0</v>
      </c>
      <c r="L45" s="65"/>
      <c r="M45" s="65"/>
      <c r="N45" s="65"/>
    </row>
    <row r="46" ht="39.0" customHeight="1">
      <c r="A46" s="62" t="s">
        <v>187</v>
      </c>
      <c r="B46" s="81" t="s">
        <v>184</v>
      </c>
      <c r="C46" s="39" t="s">
        <v>185</v>
      </c>
      <c r="D46" s="25" t="s">
        <v>39</v>
      </c>
      <c r="E46" s="26" t="s">
        <v>40</v>
      </c>
      <c r="F46" s="82" t="s">
        <v>186</v>
      </c>
      <c r="G46" s="65" t="s">
        <v>150</v>
      </c>
      <c r="H46" s="33"/>
      <c r="I46" s="45">
        <v>50000.0</v>
      </c>
      <c r="J46" s="33"/>
      <c r="K46" s="45">
        <v>50000.0</v>
      </c>
      <c r="L46" s="33"/>
      <c r="M46" s="33"/>
      <c r="N46" s="34"/>
    </row>
    <row r="47" ht="15.75" customHeight="1">
      <c r="A47" s="62" t="s">
        <v>191</v>
      </c>
      <c r="B47" s="173" t="s">
        <v>448</v>
      </c>
      <c r="C47" s="39" t="s">
        <v>189</v>
      </c>
      <c r="D47" s="25" t="s">
        <v>39</v>
      </c>
      <c r="E47" s="26" t="s">
        <v>40</v>
      </c>
      <c r="F47" s="174" t="s">
        <v>449</v>
      </c>
      <c r="G47" s="65" t="s">
        <v>150</v>
      </c>
      <c r="H47" s="70"/>
      <c r="I47" s="71">
        <v>100000.0</v>
      </c>
      <c r="J47" s="51"/>
      <c r="K47" s="71">
        <v>100000.0</v>
      </c>
      <c r="L47" s="33"/>
      <c r="M47" s="33"/>
      <c r="N47" s="34"/>
    </row>
    <row r="48" ht="44.25" customHeight="1">
      <c r="A48" s="62" t="s">
        <v>194</v>
      </c>
      <c r="B48" s="63" t="s">
        <v>192</v>
      </c>
      <c r="C48" s="39" t="s">
        <v>157</v>
      </c>
      <c r="D48" s="25" t="s">
        <v>39</v>
      </c>
      <c r="E48" s="26" t="s">
        <v>40</v>
      </c>
      <c r="F48" s="83" t="s">
        <v>193</v>
      </c>
      <c r="G48" s="65" t="s">
        <v>150</v>
      </c>
      <c r="H48" s="70"/>
      <c r="I48" s="71">
        <v>322709.0</v>
      </c>
      <c r="J48" s="51"/>
      <c r="K48" s="71">
        <v>322709.0</v>
      </c>
      <c r="L48" s="33"/>
      <c r="M48" s="33"/>
      <c r="N48" s="34"/>
    </row>
    <row r="49" ht="15.75" customHeight="1">
      <c r="A49" s="62" t="s">
        <v>198</v>
      </c>
      <c r="B49" s="63" t="s">
        <v>195</v>
      </c>
      <c r="C49" s="39" t="s">
        <v>196</v>
      </c>
      <c r="D49" s="25" t="s">
        <v>39</v>
      </c>
      <c r="E49" s="26" t="s">
        <v>40</v>
      </c>
      <c r="F49" s="134" t="s">
        <v>450</v>
      </c>
      <c r="G49" s="65" t="s">
        <v>150</v>
      </c>
      <c r="H49" s="70"/>
      <c r="I49" s="71">
        <v>100000.0</v>
      </c>
      <c r="J49" s="84"/>
      <c r="K49" s="71">
        <v>100000.0</v>
      </c>
      <c r="L49" s="33"/>
      <c r="M49" s="80"/>
      <c r="N49" s="34"/>
    </row>
    <row r="50" ht="53.25" customHeight="1">
      <c r="A50" s="62" t="s">
        <v>202</v>
      </c>
      <c r="B50" s="63" t="s">
        <v>199</v>
      </c>
      <c r="C50" s="39" t="s">
        <v>200</v>
      </c>
      <c r="D50" s="25" t="s">
        <v>39</v>
      </c>
      <c r="E50" s="26" t="s">
        <v>40</v>
      </c>
      <c r="F50" s="175" t="s">
        <v>451</v>
      </c>
      <c r="G50" s="26" t="s">
        <v>150</v>
      </c>
      <c r="H50" s="70"/>
      <c r="I50" s="71">
        <v>100000.0</v>
      </c>
      <c r="J50" s="84"/>
      <c r="K50" s="71">
        <v>100000.0</v>
      </c>
      <c r="L50" s="33"/>
      <c r="M50" s="33"/>
      <c r="N50" s="34"/>
    </row>
    <row r="51" ht="15.75" customHeight="1">
      <c r="A51" s="62" t="s">
        <v>208</v>
      </c>
      <c r="B51" s="63" t="s">
        <v>203</v>
      </c>
      <c r="C51" s="39" t="s">
        <v>204</v>
      </c>
      <c r="D51" s="25" t="s">
        <v>39</v>
      </c>
      <c r="E51" s="26" t="s">
        <v>40</v>
      </c>
      <c r="F51" s="51" t="s">
        <v>205</v>
      </c>
      <c r="G51" s="26" t="s">
        <v>150</v>
      </c>
      <c r="H51" s="70"/>
      <c r="I51" s="71">
        <v>450000.0</v>
      </c>
      <c r="J51" s="84"/>
      <c r="K51" s="71">
        <v>450000.0</v>
      </c>
      <c r="L51" s="33"/>
      <c r="M51" s="33"/>
      <c r="N51" s="34"/>
      <c r="P51" s="172" t="str">
        <f>K51+K50+K49+K48+K47+K46+#REF!+#REF!+#REF!+#REF!+K42</f>
        <v>#REF!</v>
      </c>
    </row>
    <row r="52" ht="15.75" customHeight="1">
      <c r="A52" s="46" t="s">
        <v>206</v>
      </c>
    </row>
    <row r="53" ht="15.75" customHeight="1">
      <c r="A53" s="46"/>
      <c r="B53" s="46"/>
      <c r="C53" s="46"/>
      <c r="D53" s="46"/>
      <c r="E53" s="46"/>
      <c r="F53" s="46"/>
      <c r="G53" s="46"/>
      <c r="H53" s="46"/>
      <c r="I53" s="67"/>
      <c r="J53" s="46"/>
      <c r="K53" s="46"/>
      <c r="L53" s="46"/>
      <c r="M53" s="46"/>
      <c r="N53" s="46"/>
      <c r="P53" s="67"/>
    </row>
    <row r="54" ht="15.75" customHeight="1">
      <c r="A54" s="46"/>
      <c r="B54" s="46"/>
      <c r="C54" s="46"/>
      <c r="D54" s="46"/>
      <c r="E54" s="46"/>
      <c r="F54" s="46"/>
      <c r="G54" s="46"/>
      <c r="H54" s="46"/>
      <c r="I54" s="46"/>
      <c r="J54" s="46"/>
      <c r="K54" s="46"/>
      <c r="L54" s="46"/>
      <c r="M54" s="46"/>
      <c r="N54" s="46"/>
    </row>
    <row r="55" ht="29.25" customHeight="1">
      <c r="A55" s="10" t="s">
        <v>4</v>
      </c>
      <c r="B55" s="11" t="s">
        <v>5</v>
      </c>
      <c r="C55" s="49"/>
      <c r="D55" s="13" t="s">
        <v>7</v>
      </c>
      <c r="E55" s="14"/>
      <c r="F55" s="50"/>
      <c r="G55" s="50"/>
      <c r="H55" s="15" t="s">
        <v>10</v>
      </c>
      <c r="I55" s="16"/>
      <c r="J55" s="16"/>
      <c r="K55" s="14"/>
      <c r="L55" s="13" t="s">
        <v>551</v>
      </c>
      <c r="M55" s="16"/>
      <c r="N55" s="14"/>
    </row>
    <row r="56" ht="15.75" customHeight="1">
      <c r="A56" s="18"/>
      <c r="B56" s="18"/>
      <c r="C56" s="12" t="s">
        <v>6</v>
      </c>
      <c r="D56" s="10" t="s">
        <v>12</v>
      </c>
      <c r="E56" s="10" t="s">
        <v>13</v>
      </c>
      <c r="F56" s="10" t="s">
        <v>8</v>
      </c>
      <c r="G56" s="10" t="s">
        <v>9</v>
      </c>
      <c r="H56" s="10" t="s">
        <v>14</v>
      </c>
      <c r="I56" s="10" t="s">
        <v>15</v>
      </c>
      <c r="J56" s="10" t="s">
        <v>16</v>
      </c>
      <c r="K56" s="10" t="s">
        <v>17</v>
      </c>
      <c r="L56" s="10" t="s">
        <v>18</v>
      </c>
      <c r="M56" s="10" t="s">
        <v>19</v>
      </c>
      <c r="N56" s="10" t="s">
        <v>20</v>
      </c>
    </row>
    <row r="57" ht="28.5" customHeight="1">
      <c r="A57" s="20"/>
      <c r="B57" s="20"/>
      <c r="C57" s="20"/>
      <c r="D57" s="20"/>
      <c r="E57" s="20"/>
      <c r="F57" s="20"/>
      <c r="G57" s="20"/>
      <c r="H57" s="20"/>
      <c r="I57" s="20"/>
      <c r="J57" s="20"/>
      <c r="K57" s="20"/>
      <c r="L57" s="20"/>
      <c r="M57" s="20"/>
      <c r="N57" s="20"/>
    </row>
    <row r="58" ht="15.75" customHeight="1">
      <c r="A58" s="21" t="s">
        <v>21</v>
      </c>
      <c r="B58" s="21" t="s">
        <v>22</v>
      </c>
      <c r="C58" s="21" t="s">
        <v>23</v>
      </c>
      <c r="D58" s="21" t="s">
        <v>24</v>
      </c>
      <c r="E58" s="21" t="s">
        <v>25</v>
      </c>
      <c r="F58" s="21" t="s">
        <v>26</v>
      </c>
      <c r="G58" s="21" t="s">
        <v>27</v>
      </c>
      <c r="H58" s="21" t="s">
        <v>28</v>
      </c>
      <c r="I58" s="21" t="s">
        <v>29</v>
      </c>
      <c r="J58" s="21" t="s">
        <v>30</v>
      </c>
      <c r="K58" s="21" t="s">
        <v>31</v>
      </c>
      <c r="L58" s="21" t="s">
        <v>32</v>
      </c>
      <c r="M58" s="21" t="s">
        <v>33</v>
      </c>
      <c r="N58" s="21" t="s">
        <v>34</v>
      </c>
    </row>
    <row r="59" ht="15.75" customHeight="1">
      <c r="A59" s="62" t="s">
        <v>212</v>
      </c>
      <c r="B59" s="63" t="s">
        <v>209</v>
      </c>
      <c r="C59" s="52" t="s">
        <v>210</v>
      </c>
      <c r="D59" s="25" t="s">
        <v>39</v>
      </c>
      <c r="E59" s="26" t="s">
        <v>40</v>
      </c>
      <c r="F59" s="51" t="s">
        <v>211</v>
      </c>
      <c r="G59" s="26" t="s">
        <v>150</v>
      </c>
      <c r="H59" s="70"/>
      <c r="I59" s="71">
        <v>300000.0</v>
      </c>
      <c r="J59" s="84"/>
      <c r="K59" s="71">
        <v>300000.0</v>
      </c>
      <c r="L59" s="65"/>
      <c r="M59" s="65"/>
      <c r="N59" s="65"/>
    </row>
    <row r="60" ht="15.75" customHeight="1">
      <c r="A60" s="62" t="s">
        <v>216</v>
      </c>
      <c r="B60" s="63" t="s">
        <v>213</v>
      </c>
      <c r="C60" s="52" t="s">
        <v>214</v>
      </c>
      <c r="D60" s="25" t="s">
        <v>39</v>
      </c>
      <c r="E60" s="26" t="s">
        <v>40</v>
      </c>
      <c r="F60" s="51" t="s">
        <v>215</v>
      </c>
      <c r="G60" s="26" t="s">
        <v>150</v>
      </c>
      <c r="H60" s="70"/>
      <c r="I60" s="71">
        <v>250000.0</v>
      </c>
      <c r="J60" s="84"/>
      <c r="K60" s="71">
        <v>250000.0</v>
      </c>
      <c r="L60" s="65"/>
      <c r="M60" s="65"/>
      <c r="N60" s="65"/>
    </row>
    <row r="61" ht="15.75" customHeight="1">
      <c r="A61" s="62" t="s">
        <v>220</v>
      </c>
      <c r="B61" s="63" t="s">
        <v>225</v>
      </c>
      <c r="C61" s="52" t="s">
        <v>226</v>
      </c>
      <c r="D61" s="25" t="s">
        <v>39</v>
      </c>
      <c r="E61" s="26" t="s">
        <v>40</v>
      </c>
      <c r="F61" s="51" t="s">
        <v>227</v>
      </c>
      <c r="G61" s="26" t="s">
        <v>150</v>
      </c>
      <c r="H61" s="70"/>
      <c r="I61" s="71">
        <v>100000.0</v>
      </c>
      <c r="J61" s="84"/>
      <c r="K61" s="71">
        <v>100000.0</v>
      </c>
      <c r="L61" s="65"/>
      <c r="M61" s="65"/>
      <c r="N61" s="65"/>
    </row>
    <row r="62" ht="15.75" customHeight="1">
      <c r="A62" s="62" t="s">
        <v>224</v>
      </c>
      <c r="B62" s="24" t="s">
        <v>229</v>
      </c>
      <c r="C62" s="52" t="s">
        <v>226</v>
      </c>
      <c r="D62" s="25" t="s">
        <v>39</v>
      </c>
      <c r="E62" s="26" t="s">
        <v>40</v>
      </c>
      <c r="F62" s="24" t="s">
        <v>229</v>
      </c>
      <c r="G62" s="26" t="s">
        <v>150</v>
      </c>
      <c r="H62" s="70"/>
      <c r="I62" s="71">
        <v>150000.0</v>
      </c>
      <c r="J62" s="84"/>
      <c r="K62" s="71">
        <f t="shared" ref="K62:K63" si="3">I62</f>
        <v>150000</v>
      </c>
      <c r="L62" s="65"/>
      <c r="M62" s="65"/>
      <c r="N62" s="65"/>
    </row>
    <row r="63" ht="15.75" customHeight="1">
      <c r="A63" s="62" t="s">
        <v>228</v>
      </c>
      <c r="B63" s="63" t="s">
        <v>231</v>
      </c>
      <c r="C63" s="52" t="s">
        <v>226</v>
      </c>
      <c r="D63" s="25" t="s">
        <v>39</v>
      </c>
      <c r="E63" s="26" t="s">
        <v>40</v>
      </c>
      <c r="F63" s="63" t="s">
        <v>232</v>
      </c>
      <c r="G63" s="52" t="s">
        <v>150</v>
      </c>
      <c r="H63" s="70"/>
      <c r="I63" s="71">
        <v>100000.0</v>
      </c>
      <c r="J63" s="84"/>
      <c r="K63" s="71">
        <f t="shared" si="3"/>
        <v>100000</v>
      </c>
      <c r="L63" s="65"/>
      <c r="M63" s="65"/>
      <c r="N63" s="65"/>
    </row>
    <row r="64" ht="15.75" customHeight="1">
      <c r="A64" s="62" t="s">
        <v>230</v>
      </c>
      <c r="B64" s="63" t="s">
        <v>237</v>
      </c>
      <c r="C64" s="52" t="s">
        <v>226</v>
      </c>
      <c r="D64" s="25" t="s">
        <v>39</v>
      </c>
      <c r="E64" s="26" t="s">
        <v>40</v>
      </c>
      <c r="F64" s="51" t="s">
        <v>238</v>
      </c>
      <c r="G64" s="26" t="s">
        <v>150</v>
      </c>
      <c r="H64" s="70"/>
      <c r="I64" s="71">
        <v>100000.0</v>
      </c>
      <c r="J64" s="84"/>
      <c r="K64" s="71">
        <v>100000.0</v>
      </c>
      <c r="L64" s="65"/>
      <c r="M64" s="65"/>
      <c r="N64" s="65"/>
    </row>
    <row r="65" ht="15.75" customHeight="1">
      <c r="A65" s="65"/>
      <c r="B65" s="51"/>
      <c r="C65" s="52"/>
      <c r="D65" s="52"/>
      <c r="E65" s="52"/>
      <c r="F65" s="51"/>
      <c r="G65" s="52"/>
      <c r="H65" s="85" t="s">
        <v>241</v>
      </c>
      <c r="I65" s="16"/>
      <c r="J65" s="14"/>
      <c r="K65" s="86">
        <f>K64+K63+K62+K61+K60+K59+K51+K50+K49+K48+K47+K46+K45+K44+K43+K42+K41+K33+K32+K31+K30</f>
        <v>15422709</v>
      </c>
      <c r="L65" s="65"/>
      <c r="M65" s="65"/>
      <c r="N65" s="65"/>
      <c r="P65" s="172" t="str">
        <f>#REF!+K64+#REF!+K63+K62+K61+K45+K43+K60+K59</f>
        <v>#REF!</v>
      </c>
    </row>
    <row r="66" ht="15.75" customHeight="1">
      <c r="A66" s="22" t="s">
        <v>130</v>
      </c>
      <c r="B66" s="16"/>
      <c r="C66" s="16"/>
      <c r="D66" s="16"/>
      <c r="E66" s="16"/>
      <c r="F66" s="16"/>
      <c r="G66" s="16"/>
      <c r="H66" s="16"/>
      <c r="I66" s="16"/>
      <c r="J66" s="16"/>
      <c r="K66" s="16"/>
      <c r="L66" s="16"/>
      <c r="M66" s="16"/>
      <c r="N66" s="14"/>
      <c r="P66" s="66"/>
    </row>
    <row r="67" ht="15.75" customHeight="1">
      <c r="A67" s="62" t="s">
        <v>233</v>
      </c>
      <c r="B67" s="87" t="s">
        <v>245</v>
      </c>
      <c r="C67" s="88" t="s">
        <v>246</v>
      </c>
      <c r="D67" s="25" t="s">
        <v>39</v>
      </c>
      <c r="E67" s="26" t="s">
        <v>40</v>
      </c>
      <c r="F67" s="87" t="s">
        <v>247</v>
      </c>
      <c r="G67" s="23" t="s">
        <v>248</v>
      </c>
      <c r="H67" s="89"/>
      <c r="I67" s="71">
        <v>1300000.0</v>
      </c>
      <c r="J67" s="89"/>
      <c r="K67" s="71">
        <f>I67</f>
        <v>1300000</v>
      </c>
      <c r="L67" s="89"/>
      <c r="M67" s="89"/>
      <c r="N67" s="89"/>
      <c r="P67" s="66"/>
    </row>
    <row r="68" ht="15.75" customHeight="1">
      <c r="A68" s="62" t="s">
        <v>236</v>
      </c>
      <c r="B68" s="90" t="s">
        <v>250</v>
      </c>
      <c r="C68" s="88" t="s">
        <v>251</v>
      </c>
      <c r="D68" s="25" t="s">
        <v>39</v>
      </c>
      <c r="E68" s="26" t="s">
        <v>40</v>
      </c>
      <c r="F68" s="90" t="s">
        <v>252</v>
      </c>
      <c r="G68" s="23" t="s">
        <v>248</v>
      </c>
      <c r="H68" s="89"/>
      <c r="I68" s="71"/>
      <c r="J68" s="71">
        <v>4500000.0</v>
      </c>
      <c r="K68" s="71">
        <v>4500000.0</v>
      </c>
      <c r="L68" s="89"/>
      <c r="M68" s="89"/>
      <c r="N68" s="89"/>
      <c r="P68" s="172"/>
    </row>
    <row r="69" ht="15.75" customHeight="1">
      <c r="A69" s="62" t="s">
        <v>239</v>
      </c>
      <c r="B69" s="87" t="s">
        <v>254</v>
      </c>
      <c r="C69" s="88" t="s">
        <v>251</v>
      </c>
      <c r="D69" s="25" t="s">
        <v>39</v>
      </c>
      <c r="E69" s="26" t="s">
        <v>40</v>
      </c>
      <c r="F69" s="34" t="s">
        <v>255</v>
      </c>
      <c r="G69" s="23" t="s">
        <v>248</v>
      </c>
      <c r="H69" s="89"/>
      <c r="I69" s="71"/>
      <c r="J69" s="71">
        <v>250000.0</v>
      </c>
      <c r="K69" s="71">
        <v>250000.0</v>
      </c>
      <c r="L69" s="89"/>
      <c r="M69" s="89"/>
      <c r="N69" s="89"/>
      <c r="P69" s="172"/>
    </row>
    <row r="70" ht="15.75" customHeight="1">
      <c r="A70" s="62" t="s">
        <v>244</v>
      </c>
      <c r="B70" s="87" t="s">
        <v>470</v>
      </c>
      <c r="C70" s="88" t="s">
        <v>471</v>
      </c>
      <c r="D70" s="25" t="s">
        <v>39</v>
      </c>
      <c r="E70" s="26" t="s">
        <v>40</v>
      </c>
      <c r="F70" s="34" t="s">
        <v>472</v>
      </c>
      <c r="G70" s="23" t="s">
        <v>248</v>
      </c>
      <c r="H70" s="89"/>
      <c r="I70" s="71"/>
      <c r="J70" s="71">
        <v>1200000.0</v>
      </c>
      <c r="K70" s="71">
        <f>J70</f>
        <v>1200000</v>
      </c>
      <c r="L70" s="89"/>
      <c r="M70" s="89"/>
      <c r="N70" s="89"/>
      <c r="P70" s="172"/>
    </row>
    <row r="71" ht="15.75" customHeight="1">
      <c r="A71" s="46" t="s">
        <v>242</v>
      </c>
      <c r="P71" s="66"/>
    </row>
    <row r="72" ht="15.75" customHeight="1">
      <c r="P72" s="66"/>
    </row>
    <row r="73" ht="15.75" customHeight="1">
      <c r="A73" s="46"/>
    </row>
    <row r="74" ht="26.25" customHeight="1">
      <c r="A74" s="10" t="s">
        <v>4</v>
      </c>
      <c r="B74" s="11" t="s">
        <v>5</v>
      </c>
      <c r="C74" s="49"/>
      <c r="D74" s="13" t="s">
        <v>7</v>
      </c>
      <c r="E74" s="14"/>
      <c r="F74" s="50"/>
      <c r="G74" s="50"/>
      <c r="H74" s="15" t="s">
        <v>10</v>
      </c>
      <c r="I74" s="16"/>
      <c r="J74" s="16"/>
      <c r="K74" s="14"/>
      <c r="L74" s="13" t="s">
        <v>552</v>
      </c>
      <c r="M74" s="16"/>
      <c r="N74" s="14"/>
    </row>
    <row r="75" ht="15.75" customHeight="1">
      <c r="A75" s="18"/>
      <c r="B75" s="18"/>
      <c r="C75" s="12" t="s">
        <v>6</v>
      </c>
      <c r="D75" s="10" t="s">
        <v>12</v>
      </c>
      <c r="E75" s="10" t="s">
        <v>13</v>
      </c>
      <c r="F75" s="10" t="s">
        <v>8</v>
      </c>
      <c r="G75" s="10" t="s">
        <v>9</v>
      </c>
      <c r="H75" s="10" t="s">
        <v>14</v>
      </c>
      <c r="I75" s="10" t="s">
        <v>15</v>
      </c>
      <c r="J75" s="10" t="s">
        <v>16</v>
      </c>
      <c r="K75" s="10" t="s">
        <v>17</v>
      </c>
      <c r="L75" s="10" t="s">
        <v>18</v>
      </c>
      <c r="M75" s="10" t="s">
        <v>19</v>
      </c>
      <c r="N75" s="10" t="s">
        <v>20</v>
      </c>
    </row>
    <row r="76" ht="24.75" customHeight="1">
      <c r="A76" s="20"/>
      <c r="B76" s="20"/>
      <c r="C76" s="20"/>
      <c r="D76" s="20"/>
      <c r="E76" s="20"/>
      <c r="F76" s="20"/>
      <c r="G76" s="20"/>
      <c r="H76" s="20"/>
      <c r="I76" s="20"/>
      <c r="J76" s="20"/>
      <c r="K76" s="20"/>
      <c r="L76" s="20"/>
      <c r="M76" s="20"/>
      <c r="N76" s="20"/>
    </row>
    <row r="77" ht="15.75" customHeight="1">
      <c r="A77" s="21" t="s">
        <v>21</v>
      </c>
      <c r="B77" s="21" t="s">
        <v>22</v>
      </c>
      <c r="C77" s="21" t="s">
        <v>23</v>
      </c>
      <c r="D77" s="21" t="s">
        <v>24</v>
      </c>
      <c r="E77" s="21" t="s">
        <v>25</v>
      </c>
      <c r="F77" s="21" t="s">
        <v>26</v>
      </c>
      <c r="G77" s="21" t="s">
        <v>27</v>
      </c>
      <c r="H77" s="21" t="s">
        <v>28</v>
      </c>
      <c r="I77" s="21" t="s">
        <v>29</v>
      </c>
      <c r="J77" s="21" t="s">
        <v>30</v>
      </c>
      <c r="K77" s="21" t="s">
        <v>31</v>
      </c>
      <c r="L77" s="21" t="s">
        <v>32</v>
      </c>
      <c r="M77" s="21" t="s">
        <v>33</v>
      </c>
      <c r="N77" s="21" t="s">
        <v>34</v>
      </c>
    </row>
    <row r="78" ht="15.75" customHeight="1">
      <c r="A78" s="22" t="s">
        <v>130</v>
      </c>
      <c r="B78" s="16"/>
      <c r="C78" s="16"/>
      <c r="D78" s="16"/>
      <c r="E78" s="16"/>
      <c r="F78" s="16"/>
      <c r="G78" s="16"/>
      <c r="H78" s="16"/>
      <c r="I78" s="16"/>
      <c r="J78" s="16"/>
      <c r="K78" s="16"/>
      <c r="L78" s="16"/>
      <c r="M78" s="16"/>
      <c r="N78" s="14"/>
    </row>
    <row r="79" ht="15.75" customHeight="1">
      <c r="A79" s="152" t="s">
        <v>249</v>
      </c>
      <c r="B79" s="87" t="s">
        <v>474</v>
      </c>
      <c r="C79" s="88" t="s">
        <v>475</v>
      </c>
      <c r="D79" s="25" t="s">
        <v>39</v>
      </c>
      <c r="E79" s="26" t="s">
        <v>40</v>
      </c>
      <c r="F79" s="34" t="s">
        <v>476</v>
      </c>
      <c r="G79" s="23" t="s">
        <v>248</v>
      </c>
      <c r="H79" s="89"/>
      <c r="I79" s="71"/>
      <c r="J79" s="71">
        <v>200000.0</v>
      </c>
      <c r="K79" s="71">
        <f t="shared" ref="K79:K84" si="4">J79</f>
        <v>200000</v>
      </c>
      <c r="L79" s="89"/>
      <c r="M79" s="89"/>
      <c r="N79" s="89"/>
    </row>
    <row r="80" ht="15.75" customHeight="1">
      <c r="A80" s="62" t="s">
        <v>253</v>
      </c>
      <c r="B80" s="87" t="s">
        <v>477</v>
      </c>
      <c r="C80" s="88" t="s">
        <v>475</v>
      </c>
      <c r="D80" s="25" t="s">
        <v>39</v>
      </c>
      <c r="E80" s="26" t="s">
        <v>40</v>
      </c>
      <c r="F80" s="34" t="s">
        <v>478</v>
      </c>
      <c r="G80" s="23" t="s">
        <v>248</v>
      </c>
      <c r="H80" s="89"/>
      <c r="I80" s="71"/>
      <c r="J80" s="71">
        <v>92687.0</v>
      </c>
      <c r="K80" s="71">
        <f t="shared" si="4"/>
        <v>92687</v>
      </c>
      <c r="L80" s="89"/>
      <c r="M80" s="89"/>
      <c r="N80" s="89"/>
    </row>
    <row r="81" ht="15.75" customHeight="1">
      <c r="A81" s="62" t="s">
        <v>257</v>
      </c>
      <c r="B81" s="87" t="s">
        <v>479</v>
      </c>
      <c r="C81" s="88" t="s">
        <v>475</v>
      </c>
      <c r="D81" s="25" t="s">
        <v>39</v>
      </c>
      <c r="E81" s="26" t="s">
        <v>40</v>
      </c>
      <c r="F81" s="34" t="s">
        <v>480</v>
      </c>
      <c r="G81" s="23" t="s">
        <v>248</v>
      </c>
      <c r="H81" s="89"/>
      <c r="I81" s="71"/>
      <c r="J81" s="71">
        <v>100000.0</v>
      </c>
      <c r="K81" s="71">
        <f t="shared" si="4"/>
        <v>100000</v>
      </c>
      <c r="L81" s="89"/>
      <c r="M81" s="89"/>
      <c r="N81" s="89"/>
    </row>
    <row r="82" ht="15.75" customHeight="1">
      <c r="A82" s="62" t="s">
        <v>262</v>
      </c>
      <c r="B82" s="87" t="s">
        <v>481</v>
      </c>
      <c r="C82" s="88" t="s">
        <v>475</v>
      </c>
      <c r="D82" s="25" t="s">
        <v>39</v>
      </c>
      <c r="E82" s="26" t="s">
        <v>40</v>
      </c>
      <c r="F82" s="34" t="s">
        <v>482</v>
      </c>
      <c r="G82" s="23" t="s">
        <v>248</v>
      </c>
      <c r="H82" s="89"/>
      <c r="I82" s="71"/>
      <c r="J82" s="71">
        <v>250000.0</v>
      </c>
      <c r="K82" s="71">
        <f t="shared" si="4"/>
        <v>250000</v>
      </c>
      <c r="L82" s="89"/>
      <c r="M82" s="89"/>
      <c r="N82" s="89"/>
    </row>
    <row r="83" ht="15.75" customHeight="1">
      <c r="A83" s="62" t="s">
        <v>270</v>
      </c>
      <c r="B83" s="87" t="s">
        <v>483</v>
      </c>
      <c r="C83" s="88" t="s">
        <v>475</v>
      </c>
      <c r="D83" s="25" t="s">
        <v>39</v>
      </c>
      <c r="E83" s="26" t="s">
        <v>40</v>
      </c>
      <c r="F83" s="34" t="s">
        <v>484</v>
      </c>
      <c r="G83" s="23" t="s">
        <v>248</v>
      </c>
      <c r="H83" s="89"/>
      <c r="I83" s="71"/>
      <c r="J83" s="71">
        <v>200000.0</v>
      </c>
      <c r="K83" s="71">
        <f t="shared" si="4"/>
        <v>200000</v>
      </c>
      <c r="L83" s="89"/>
      <c r="M83" s="89"/>
      <c r="N83" s="89"/>
    </row>
    <row r="84" ht="15.75" customHeight="1">
      <c r="A84" s="62" t="s">
        <v>274</v>
      </c>
      <c r="B84" s="87" t="s">
        <v>485</v>
      </c>
      <c r="C84" s="88" t="s">
        <v>475</v>
      </c>
      <c r="D84" s="25" t="s">
        <v>39</v>
      </c>
      <c r="E84" s="26" t="s">
        <v>40</v>
      </c>
      <c r="F84" s="34" t="s">
        <v>486</v>
      </c>
      <c r="G84" s="23" t="s">
        <v>248</v>
      </c>
      <c r="H84" s="89"/>
      <c r="I84" s="71"/>
      <c r="J84" s="71">
        <v>50000.0</v>
      </c>
      <c r="K84" s="71">
        <f t="shared" si="4"/>
        <v>50000</v>
      </c>
      <c r="L84" s="89"/>
      <c r="M84" s="89"/>
      <c r="N84" s="89"/>
    </row>
    <row r="85" ht="15.75" customHeight="1">
      <c r="A85" s="39"/>
      <c r="B85" s="51"/>
      <c r="C85" s="52"/>
      <c r="D85" s="52"/>
      <c r="E85" s="52"/>
      <c r="F85" s="51"/>
      <c r="G85" s="52"/>
      <c r="H85" s="85" t="s">
        <v>256</v>
      </c>
      <c r="I85" s="16"/>
      <c r="J85" s="14"/>
      <c r="K85" s="86">
        <f>K84+K83+K82+K81+K80+K79+K70+K69+K68+K67</f>
        <v>8142687</v>
      </c>
      <c r="L85" s="65"/>
      <c r="M85" s="65"/>
      <c r="N85" s="65"/>
      <c r="P85" s="172">
        <v>8142687.0</v>
      </c>
    </row>
    <row r="86" ht="15.75" customHeight="1">
      <c r="A86" s="62" t="s">
        <v>280</v>
      </c>
      <c r="B86" s="63" t="s">
        <v>258</v>
      </c>
      <c r="C86" s="52" t="s">
        <v>259</v>
      </c>
      <c r="D86" s="25" t="s">
        <v>39</v>
      </c>
      <c r="E86" s="26" t="s">
        <v>40</v>
      </c>
      <c r="F86" s="51" t="s">
        <v>260</v>
      </c>
      <c r="G86" s="26" t="s">
        <v>261</v>
      </c>
      <c r="H86" s="91"/>
      <c r="I86" s="80">
        <v>4071343.0</v>
      </c>
      <c r="J86" s="91"/>
      <c r="K86" s="80">
        <f t="shared" ref="K86:K87" si="5">I86</f>
        <v>4071343</v>
      </c>
      <c r="L86" s="65"/>
      <c r="M86" s="65"/>
      <c r="N86" s="65"/>
    </row>
    <row r="87" ht="15.75" customHeight="1">
      <c r="A87" s="62" t="s">
        <v>284</v>
      </c>
      <c r="B87" s="63" t="s">
        <v>263</v>
      </c>
      <c r="C87" s="52" t="s">
        <v>264</v>
      </c>
      <c r="D87" s="92" t="s">
        <v>39</v>
      </c>
      <c r="E87" s="93" t="s">
        <v>40</v>
      </c>
      <c r="F87" s="51" t="s">
        <v>265</v>
      </c>
      <c r="G87" s="26" t="s">
        <v>266</v>
      </c>
      <c r="H87" s="70"/>
      <c r="I87" s="80">
        <v>4071344.0</v>
      </c>
      <c r="J87" s="80"/>
      <c r="K87" s="80">
        <f t="shared" si="5"/>
        <v>4071344</v>
      </c>
      <c r="L87" s="94"/>
      <c r="M87" s="94"/>
      <c r="N87" s="65"/>
    </row>
    <row r="88" ht="15.75" customHeight="1">
      <c r="A88" s="65"/>
      <c r="B88" s="51"/>
      <c r="C88" s="52"/>
      <c r="D88" s="52"/>
      <c r="E88" s="52"/>
      <c r="F88" s="51"/>
      <c r="G88" s="52"/>
      <c r="H88" s="85" t="s">
        <v>267</v>
      </c>
      <c r="I88" s="16"/>
      <c r="J88" s="14"/>
      <c r="K88" s="86">
        <f>K86+K87</f>
        <v>8142687</v>
      </c>
      <c r="L88" s="65"/>
      <c r="M88" s="65"/>
      <c r="N88" s="65"/>
      <c r="P88" s="172">
        <f>K86+K87</f>
        <v>8142687</v>
      </c>
    </row>
    <row r="89" ht="15.75" customHeight="1">
      <c r="A89" s="62" t="s">
        <v>289</v>
      </c>
      <c r="B89" s="95" t="s">
        <v>271</v>
      </c>
      <c r="C89" s="96" t="s">
        <v>272</v>
      </c>
      <c r="D89" s="97"/>
      <c r="E89" s="98"/>
      <c r="F89" s="99"/>
      <c r="G89" s="100"/>
      <c r="H89" s="100"/>
      <c r="I89" s="71">
        <v>1.53755127E7</v>
      </c>
      <c r="J89" s="100"/>
      <c r="K89" s="71">
        <v>1.53755127E7</v>
      </c>
      <c r="L89" s="50"/>
      <c r="M89" s="50"/>
      <c r="N89" s="100"/>
      <c r="P89" s="66"/>
    </row>
    <row r="90" ht="15.75" customHeight="1">
      <c r="A90" s="23"/>
      <c r="B90" s="95" t="s">
        <v>273</v>
      </c>
      <c r="C90" s="64"/>
      <c r="D90" s="101"/>
      <c r="E90" s="102"/>
      <c r="F90" s="103"/>
      <c r="G90" s="65"/>
      <c r="H90" s="65"/>
      <c r="I90" s="65"/>
      <c r="J90" s="65"/>
      <c r="K90" s="65"/>
      <c r="L90" s="65"/>
      <c r="M90" s="65"/>
      <c r="N90" s="65"/>
      <c r="P90" s="66"/>
    </row>
    <row r="91" ht="15.75" customHeight="1">
      <c r="A91" s="62" t="s">
        <v>293</v>
      </c>
      <c r="B91" s="63" t="s">
        <v>275</v>
      </c>
      <c r="C91" s="96" t="s">
        <v>276</v>
      </c>
      <c r="D91" s="25" t="s">
        <v>39</v>
      </c>
      <c r="E91" s="26" t="s">
        <v>40</v>
      </c>
      <c r="F91" s="104" t="s">
        <v>277</v>
      </c>
      <c r="G91" s="105" t="s">
        <v>278</v>
      </c>
      <c r="H91" s="70"/>
      <c r="I91" s="71">
        <v>100000.0</v>
      </c>
      <c r="J91" s="84"/>
      <c r="K91" s="71">
        <v>100000.0</v>
      </c>
      <c r="L91" s="71">
        <v>100000.0</v>
      </c>
      <c r="M91" s="80"/>
      <c r="N91" s="106" t="s">
        <v>279</v>
      </c>
      <c r="P91" s="66"/>
    </row>
    <row r="92" ht="15.75" customHeight="1">
      <c r="P92" s="172">
        <f>K101+K100+K99+K91+K89</f>
        <v>18695512.7</v>
      </c>
    </row>
    <row r="93" ht="15.75" customHeight="1">
      <c r="A93" s="46" t="s">
        <v>268</v>
      </c>
    </row>
    <row r="94" ht="15.75" customHeight="1">
      <c r="A94" s="46"/>
      <c r="B94" s="46"/>
      <c r="C94" s="46"/>
      <c r="D94" s="46"/>
      <c r="E94" s="46"/>
      <c r="F94" s="46"/>
      <c r="G94" s="46"/>
      <c r="H94" s="46"/>
      <c r="I94" s="46"/>
      <c r="J94" s="46"/>
      <c r="K94" s="46"/>
      <c r="L94" s="46"/>
      <c r="M94" s="46"/>
      <c r="N94" s="46"/>
    </row>
    <row r="95" ht="27.75" customHeight="1">
      <c r="A95" s="10" t="s">
        <v>4</v>
      </c>
      <c r="B95" s="11" t="s">
        <v>5</v>
      </c>
      <c r="C95" s="49"/>
      <c r="D95" s="13" t="s">
        <v>7</v>
      </c>
      <c r="E95" s="14"/>
      <c r="F95" s="50"/>
      <c r="G95" s="50"/>
      <c r="H95" s="15" t="s">
        <v>10</v>
      </c>
      <c r="I95" s="16"/>
      <c r="J95" s="16"/>
      <c r="K95" s="14"/>
      <c r="L95" s="13" t="s">
        <v>553</v>
      </c>
      <c r="M95" s="16"/>
      <c r="N95" s="14"/>
    </row>
    <row r="96" ht="15.75" customHeight="1">
      <c r="A96" s="18"/>
      <c r="B96" s="18"/>
      <c r="C96" s="12" t="s">
        <v>6</v>
      </c>
      <c r="D96" s="10" t="s">
        <v>12</v>
      </c>
      <c r="E96" s="10" t="s">
        <v>13</v>
      </c>
      <c r="F96" s="10" t="s">
        <v>8</v>
      </c>
      <c r="G96" s="10" t="s">
        <v>9</v>
      </c>
      <c r="H96" s="10" t="s">
        <v>14</v>
      </c>
      <c r="I96" s="19" t="s">
        <v>15</v>
      </c>
      <c r="J96" s="10" t="s">
        <v>16</v>
      </c>
      <c r="K96" s="10" t="s">
        <v>17</v>
      </c>
      <c r="L96" s="10" t="s">
        <v>18</v>
      </c>
      <c r="M96" s="10" t="s">
        <v>19</v>
      </c>
      <c r="N96" s="10" t="s">
        <v>20</v>
      </c>
    </row>
    <row r="97" ht="23.25" customHeight="1">
      <c r="A97" s="20"/>
      <c r="B97" s="20"/>
      <c r="C97" s="20"/>
      <c r="D97" s="20"/>
      <c r="E97" s="20"/>
      <c r="F97" s="20"/>
      <c r="G97" s="20"/>
      <c r="H97" s="20"/>
      <c r="I97" s="20"/>
      <c r="J97" s="20"/>
      <c r="K97" s="20"/>
      <c r="L97" s="20"/>
      <c r="M97" s="20"/>
      <c r="N97" s="20"/>
    </row>
    <row r="98" ht="15.75" customHeight="1">
      <c r="A98" s="21" t="s">
        <v>21</v>
      </c>
      <c r="B98" s="21" t="s">
        <v>22</v>
      </c>
      <c r="C98" s="21" t="s">
        <v>23</v>
      </c>
      <c r="D98" s="21" t="s">
        <v>24</v>
      </c>
      <c r="E98" s="21" t="s">
        <v>25</v>
      </c>
      <c r="F98" s="21" t="s">
        <v>26</v>
      </c>
      <c r="G98" s="21" t="s">
        <v>27</v>
      </c>
      <c r="H98" s="21" t="s">
        <v>28</v>
      </c>
      <c r="I98" s="21" t="s">
        <v>29</v>
      </c>
      <c r="J98" s="21" t="s">
        <v>30</v>
      </c>
      <c r="K98" s="21" t="s">
        <v>31</v>
      </c>
      <c r="L98" s="21" t="s">
        <v>32</v>
      </c>
      <c r="M98" s="21" t="s">
        <v>33</v>
      </c>
      <c r="N98" s="21" t="s">
        <v>34</v>
      </c>
    </row>
    <row r="99" ht="15.75" customHeight="1">
      <c r="A99" s="62" t="s">
        <v>296</v>
      </c>
      <c r="B99" s="63" t="s">
        <v>281</v>
      </c>
      <c r="C99" s="96" t="s">
        <v>123</v>
      </c>
      <c r="D99" s="25" t="s">
        <v>39</v>
      </c>
      <c r="E99" s="26" t="s">
        <v>40</v>
      </c>
      <c r="F99" s="82" t="s">
        <v>282</v>
      </c>
      <c r="G99" s="105" t="s">
        <v>278</v>
      </c>
      <c r="H99" s="70"/>
      <c r="I99" s="71">
        <v>120000.0</v>
      </c>
      <c r="J99" s="84"/>
      <c r="K99" s="71">
        <v>120000.0</v>
      </c>
      <c r="L99" s="71"/>
      <c r="M99" s="37"/>
      <c r="N99" s="106" t="s">
        <v>283</v>
      </c>
    </row>
    <row r="100" ht="15.75" customHeight="1">
      <c r="A100" s="62" t="s">
        <v>301</v>
      </c>
      <c r="B100" s="63" t="s">
        <v>285</v>
      </c>
      <c r="C100" s="96" t="s">
        <v>286</v>
      </c>
      <c r="D100" s="25" t="s">
        <v>39</v>
      </c>
      <c r="E100" s="26" t="s">
        <v>40</v>
      </c>
      <c r="F100" s="104" t="s">
        <v>287</v>
      </c>
      <c r="G100" s="105" t="s">
        <v>278</v>
      </c>
      <c r="H100" s="70"/>
      <c r="I100" s="71">
        <v>100000.0</v>
      </c>
      <c r="J100" s="84"/>
      <c r="K100" s="71">
        <v>100000.0</v>
      </c>
      <c r="L100" s="80">
        <v>100000.0</v>
      </c>
      <c r="M100" s="37"/>
      <c r="N100" s="106" t="s">
        <v>288</v>
      </c>
    </row>
    <row r="101" ht="15.75" customHeight="1">
      <c r="A101" s="62" t="s">
        <v>306</v>
      </c>
      <c r="B101" s="63" t="s">
        <v>290</v>
      </c>
      <c r="C101" s="96" t="s">
        <v>123</v>
      </c>
      <c r="D101" s="25" t="s">
        <v>39</v>
      </c>
      <c r="E101" s="26" t="s">
        <v>40</v>
      </c>
      <c r="F101" s="104" t="s">
        <v>291</v>
      </c>
      <c r="G101" s="107" t="s">
        <v>278</v>
      </c>
      <c r="H101" s="70"/>
      <c r="I101" s="31"/>
      <c r="J101" s="80">
        <v>3000000.0</v>
      </c>
      <c r="K101" s="31">
        <v>3000000.0</v>
      </c>
      <c r="L101" s="80">
        <v>3000000.0</v>
      </c>
      <c r="M101" s="37"/>
      <c r="N101" s="106" t="s">
        <v>292</v>
      </c>
    </row>
    <row r="102" ht="15.75" customHeight="1">
      <c r="A102" s="62" t="s">
        <v>309</v>
      </c>
      <c r="B102" s="63" t="s">
        <v>294</v>
      </c>
      <c r="C102" s="96" t="s">
        <v>123</v>
      </c>
      <c r="D102" s="25" t="s">
        <v>39</v>
      </c>
      <c r="E102" s="26" t="s">
        <v>40</v>
      </c>
      <c r="F102" s="63" t="s">
        <v>294</v>
      </c>
      <c r="G102" s="107" t="s">
        <v>278</v>
      </c>
      <c r="H102" s="70"/>
      <c r="I102" s="31">
        <v>4500000.0</v>
      </c>
      <c r="J102" s="84"/>
      <c r="K102" s="31">
        <v>4500000.0</v>
      </c>
      <c r="L102" s="37"/>
      <c r="M102" s="37"/>
      <c r="N102" s="106" t="s">
        <v>295</v>
      </c>
    </row>
    <row r="103" ht="15.75" customHeight="1">
      <c r="A103" s="62" t="s">
        <v>313</v>
      </c>
      <c r="B103" s="87" t="s">
        <v>297</v>
      </c>
      <c r="C103" s="96" t="s">
        <v>298</v>
      </c>
      <c r="D103" s="25" t="s">
        <v>39</v>
      </c>
      <c r="E103" s="26" t="s">
        <v>40</v>
      </c>
      <c r="F103" s="108" t="s">
        <v>299</v>
      </c>
      <c r="G103" s="107" t="s">
        <v>278</v>
      </c>
      <c r="H103" s="109"/>
      <c r="I103" s="31">
        <v>4500000.0</v>
      </c>
      <c r="J103" s="109"/>
      <c r="K103" s="37">
        <v>4500000.0</v>
      </c>
      <c r="L103" s="37"/>
      <c r="M103" s="109"/>
      <c r="N103" s="110" t="s">
        <v>300</v>
      </c>
    </row>
    <row r="104" ht="15.75" customHeight="1">
      <c r="A104" s="62" t="s">
        <v>318</v>
      </c>
      <c r="B104" s="87" t="s">
        <v>302</v>
      </c>
      <c r="C104" s="107" t="s">
        <v>303</v>
      </c>
      <c r="D104" s="52" t="s">
        <v>39</v>
      </c>
      <c r="E104" s="52" t="s">
        <v>40</v>
      </c>
      <c r="F104" s="34" t="s">
        <v>304</v>
      </c>
      <c r="G104" s="107" t="s">
        <v>278</v>
      </c>
      <c r="H104" s="109"/>
      <c r="I104" s="37"/>
      <c r="J104" s="31">
        <v>5000000.0</v>
      </c>
      <c r="K104" s="37">
        <v>5000000.0</v>
      </c>
      <c r="L104" s="37"/>
      <c r="M104" s="109"/>
      <c r="N104" s="110" t="s">
        <v>305</v>
      </c>
    </row>
    <row r="105" ht="15.75" customHeight="1">
      <c r="A105" s="62" t="s">
        <v>325</v>
      </c>
      <c r="B105" s="111" t="s">
        <v>307</v>
      </c>
      <c r="C105" s="96" t="s">
        <v>298</v>
      </c>
      <c r="D105" s="52" t="s">
        <v>39</v>
      </c>
      <c r="E105" s="52" t="s">
        <v>40</v>
      </c>
      <c r="F105" s="34" t="s">
        <v>308</v>
      </c>
      <c r="G105" s="107" t="s">
        <v>278</v>
      </c>
      <c r="H105" s="109"/>
      <c r="I105" s="37"/>
      <c r="J105" s="71">
        <v>2700000.0</v>
      </c>
      <c r="K105" s="112">
        <v>2700000.0</v>
      </c>
      <c r="L105" s="113"/>
      <c r="M105" s="109"/>
      <c r="N105" s="114"/>
    </row>
    <row r="106" ht="58.5" customHeight="1">
      <c r="A106" s="62" t="s">
        <v>329</v>
      </c>
      <c r="B106" s="115" t="s">
        <v>310</v>
      </c>
      <c r="C106" s="96" t="s">
        <v>272</v>
      </c>
      <c r="D106" s="52" t="s">
        <v>39</v>
      </c>
      <c r="E106" s="52" t="s">
        <v>40</v>
      </c>
      <c r="F106" s="34" t="s">
        <v>311</v>
      </c>
      <c r="G106" s="107" t="s">
        <v>278</v>
      </c>
      <c r="H106" s="109"/>
      <c r="I106" s="37"/>
      <c r="J106" s="31">
        <v>4201982.0</v>
      </c>
      <c r="K106" s="37">
        <v>4201982.0</v>
      </c>
      <c r="L106" s="113"/>
      <c r="M106" s="109"/>
      <c r="N106" s="114"/>
    </row>
    <row r="107" ht="16.5" customHeight="1">
      <c r="A107" s="116"/>
      <c r="B107" s="95" t="s">
        <v>312</v>
      </c>
      <c r="C107" s="96"/>
      <c r="D107" s="25"/>
      <c r="E107" s="26"/>
      <c r="F107" s="34"/>
      <c r="G107" s="107"/>
      <c r="H107" s="109"/>
      <c r="I107" s="113"/>
      <c r="J107" s="109"/>
      <c r="K107" s="113"/>
      <c r="L107" s="113"/>
      <c r="M107" s="109"/>
      <c r="N107" s="116"/>
    </row>
    <row r="108" ht="76.5" customHeight="1">
      <c r="A108" s="62" t="s">
        <v>336</v>
      </c>
      <c r="B108" s="63" t="s">
        <v>314</v>
      </c>
      <c r="C108" s="117" t="s">
        <v>123</v>
      </c>
      <c r="D108" s="25" t="s">
        <v>315</v>
      </c>
      <c r="E108" s="26" t="s">
        <v>40</v>
      </c>
      <c r="F108" s="108" t="s">
        <v>316</v>
      </c>
      <c r="G108" s="107" t="s">
        <v>278</v>
      </c>
      <c r="H108" s="70"/>
      <c r="I108" s="31">
        <v>500000.0</v>
      </c>
      <c r="J108" s="84"/>
      <c r="K108" s="31">
        <v>500000.0</v>
      </c>
      <c r="L108" s="37">
        <v>500000.0</v>
      </c>
      <c r="M108" s="37"/>
      <c r="N108" s="106" t="s">
        <v>317</v>
      </c>
    </row>
    <row r="109" ht="15.75" customHeight="1">
      <c r="P109" s="172">
        <f>K119+K118+K117+K108+K106+K105+K104+K103+K102</f>
        <v>23901982</v>
      </c>
    </row>
    <row r="110" ht="15.75" customHeight="1">
      <c r="A110" s="46" t="s">
        <v>323</v>
      </c>
    </row>
    <row r="111" ht="15.75" customHeight="1"/>
    <row r="112" ht="15.75" customHeight="1">
      <c r="A112" s="10" t="s">
        <v>4</v>
      </c>
      <c r="B112" s="11" t="s">
        <v>5</v>
      </c>
      <c r="C112" s="49"/>
      <c r="D112" s="13" t="s">
        <v>7</v>
      </c>
      <c r="E112" s="14"/>
      <c r="F112" s="50"/>
      <c r="G112" s="50"/>
      <c r="H112" s="15" t="s">
        <v>10</v>
      </c>
      <c r="I112" s="16"/>
      <c r="J112" s="16"/>
      <c r="K112" s="14"/>
      <c r="L112" s="17" t="s">
        <v>554</v>
      </c>
      <c r="M112" s="16"/>
      <c r="N112" s="14"/>
    </row>
    <row r="113" ht="15.75" customHeight="1">
      <c r="A113" s="18"/>
      <c r="B113" s="18"/>
      <c r="C113" s="12" t="s">
        <v>6</v>
      </c>
      <c r="D113" s="10" t="s">
        <v>12</v>
      </c>
      <c r="E113" s="10" t="s">
        <v>13</v>
      </c>
      <c r="F113" s="10" t="s">
        <v>8</v>
      </c>
      <c r="G113" s="10" t="s">
        <v>9</v>
      </c>
      <c r="H113" s="10" t="s">
        <v>14</v>
      </c>
      <c r="I113" s="10" t="s">
        <v>15</v>
      </c>
      <c r="J113" s="10" t="s">
        <v>16</v>
      </c>
      <c r="K113" s="10" t="s">
        <v>17</v>
      </c>
      <c r="L113" s="10" t="s">
        <v>18</v>
      </c>
      <c r="M113" s="10" t="s">
        <v>19</v>
      </c>
      <c r="N113" s="10" t="s">
        <v>20</v>
      </c>
    </row>
    <row r="114" ht="27.75" customHeight="1">
      <c r="A114" s="20"/>
      <c r="B114" s="20"/>
      <c r="C114" s="20"/>
      <c r="D114" s="20"/>
      <c r="E114" s="20"/>
      <c r="F114" s="20"/>
      <c r="G114" s="20"/>
      <c r="H114" s="20"/>
      <c r="I114" s="20"/>
      <c r="J114" s="20"/>
      <c r="K114" s="20"/>
      <c r="L114" s="20"/>
      <c r="M114" s="20"/>
      <c r="N114" s="20"/>
    </row>
    <row r="115" ht="15.75" customHeight="1">
      <c r="A115" s="21" t="s">
        <v>21</v>
      </c>
      <c r="B115" s="21" t="s">
        <v>22</v>
      </c>
      <c r="C115" s="21" t="s">
        <v>23</v>
      </c>
      <c r="D115" s="21" t="s">
        <v>24</v>
      </c>
      <c r="E115" s="21" t="s">
        <v>25</v>
      </c>
      <c r="F115" s="21" t="s">
        <v>26</v>
      </c>
      <c r="G115" s="21" t="s">
        <v>27</v>
      </c>
      <c r="H115" s="21" t="s">
        <v>28</v>
      </c>
      <c r="I115" s="21" t="s">
        <v>29</v>
      </c>
      <c r="J115" s="21" t="s">
        <v>30</v>
      </c>
      <c r="K115" s="21" t="s">
        <v>31</v>
      </c>
      <c r="L115" s="21" t="s">
        <v>32</v>
      </c>
      <c r="M115" s="21" t="s">
        <v>33</v>
      </c>
      <c r="N115" s="21" t="s">
        <v>34</v>
      </c>
    </row>
    <row r="116" ht="15.75" customHeight="1">
      <c r="A116" s="116"/>
      <c r="B116" s="95" t="s">
        <v>312</v>
      </c>
      <c r="C116" s="96"/>
      <c r="D116" s="25"/>
      <c r="E116" s="26"/>
      <c r="F116" s="34"/>
      <c r="G116" s="107"/>
      <c r="H116" s="109"/>
      <c r="I116" s="113"/>
      <c r="J116" s="109"/>
      <c r="K116" s="113"/>
      <c r="L116" s="113"/>
      <c r="M116" s="109"/>
      <c r="N116" s="116"/>
    </row>
    <row r="117" ht="15.75" customHeight="1">
      <c r="A117" s="62" t="s">
        <v>339</v>
      </c>
      <c r="B117" s="75" t="s">
        <v>319</v>
      </c>
      <c r="C117" s="117" t="s">
        <v>320</v>
      </c>
      <c r="D117" s="25" t="s">
        <v>315</v>
      </c>
      <c r="E117" s="26" t="s">
        <v>40</v>
      </c>
      <c r="F117" s="82" t="s">
        <v>321</v>
      </c>
      <c r="G117" s="107" t="s">
        <v>278</v>
      </c>
      <c r="H117" s="70"/>
      <c r="I117" s="31"/>
      <c r="J117" s="31">
        <v>1500000.0</v>
      </c>
      <c r="K117" s="31">
        <v>1500000.0</v>
      </c>
      <c r="L117" s="37"/>
      <c r="M117" s="37"/>
      <c r="N117" s="106" t="s">
        <v>322</v>
      </c>
    </row>
    <row r="118" ht="15.75" customHeight="1">
      <c r="A118" s="62" t="s">
        <v>343</v>
      </c>
      <c r="B118" s="83" t="s">
        <v>326</v>
      </c>
      <c r="C118" s="52" t="s">
        <v>123</v>
      </c>
      <c r="D118" s="52" t="s">
        <v>315</v>
      </c>
      <c r="E118" s="52" t="s">
        <v>40</v>
      </c>
      <c r="F118" s="82" t="s">
        <v>327</v>
      </c>
      <c r="G118" s="107" t="s">
        <v>278</v>
      </c>
      <c r="H118" s="70"/>
      <c r="I118" s="31">
        <v>500000.0</v>
      </c>
      <c r="J118" s="84"/>
      <c r="K118" s="31">
        <v>500000.0</v>
      </c>
      <c r="L118" s="31">
        <v>500000.0</v>
      </c>
      <c r="M118" s="37"/>
      <c r="N118" s="106" t="s">
        <v>328</v>
      </c>
    </row>
    <row r="119" ht="15.75" customHeight="1">
      <c r="A119" s="62" t="s">
        <v>345</v>
      </c>
      <c r="B119" s="118" t="s">
        <v>330</v>
      </c>
      <c r="C119" s="117" t="s">
        <v>123</v>
      </c>
      <c r="D119" s="40" t="s">
        <v>315</v>
      </c>
      <c r="E119" s="41" t="s">
        <v>40</v>
      </c>
      <c r="F119" s="69" t="s">
        <v>331</v>
      </c>
      <c r="G119" s="96" t="s">
        <v>278</v>
      </c>
      <c r="H119" s="119"/>
      <c r="I119" s="43">
        <v>500000.0</v>
      </c>
      <c r="J119" s="120"/>
      <c r="K119" s="43">
        <v>500000.0</v>
      </c>
      <c r="L119" s="121"/>
      <c r="M119" s="44"/>
      <c r="N119" s="122" t="s">
        <v>332</v>
      </c>
    </row>
    <row r="120" ht="15.75" customHeight="1">
      <c r="A120" s="116"/>
      <c r="B120" s="95" t="s">
        <v>335</v>
      </c>
      <c r="C120" s="96"/>
      <c r="D120" s="25"/>
      <c r="E120" s="26"/>
      <c r="F120" s="83"/>
      <c r="G120" s="105"/>
      <c r="H120" s="70"/>
      <c r="I120" s="84"/>
      <c r="J120" s="84"/>
      <c r="K120" s="31"/>
      <c r="L120" s="37"/>
      <c r="M120" s="37"/>
      <c r="N120" s="133"/>
    </row>
    <row r="121" ht="130.5" customHeight="1">
      <c r="A121" s="62" t="s">
        <v>347</v>
      </c>
      <c r="B121" s="63" t="s">
        <v>337</v>
      </c>
      <c r="C121" s="96" t="s">
        <v>123</v>
      </c>
      <c r="D121" s="25" t="s">
        <v>315</v>
      </c>
      <c r="E121" s="26" t="s">
        <v>40</v>
      </c>
      <c r="F121" s="134" t="s">
        <v>338</v>
      </c>
      <c r="G121" s="107" t="s">
        <v>278</v>
      </c>
      <c r="H121" s="70"/>
      <c r="I121" s="31">
        <v>4000000.0</v>
      </c>
      <c r="J121" s="84"/>
      <c r="K121" s="31">
        <v>4000000.0</v>
      </c>
      <c r="L121" s="37"/>
      <c r="M121" s="37"/>
      <c r="N121" s="133"/>
    </row>
    <row r="122" ht="207.75" customHeight="1">
      <c r="A122" s="62" t="s">
        <v>489</v>
      </c>
      <c r="B122" s="95" t="s">
        <v>340</v>
      </c>
      <c r="C122" s="117" t="s">
        <v>123</v>
      </c>
      <c r="D122" s="25" t="s">
        <v>315</v>
      </c>
      <c r="E122" s="26" t="s">
        <v>40</v>
      </c>
      <c r="F122" s="134" t="s">
        <v>341</v>
      </c>
      <c r="G122" s="107" t="s">
        <v>278</v>
      </c>
      <c r="H122" s="70"/>
      <c r="I122" s="31">
        <v>4000000.0</v>
      </c>
      <c r="J122" s="84"/>
      <c r="K122" s="31">
        <v>4000000.0</v>
      </c>
      <c r="L122" s="37"/>
      <c r="M122" s="37"/>
      <c r="N122" s="133"/>
    </row>
    <row r="123" ht="15.75" customHeight="1">
      <c r="A123" s="46" t="s">
        <v>333</v>
      </c>
    </row>
    <row r="124" ht="15.75" customHeight="1">
      <c r="A124" s="46"/>
      <c r="B124" s="46"/>
      <c r="C124" s="46"/>
      <c r="D124" s="46"/>
      <c r="E124" s="46"/>
      <c r="F124" s="46"/>
      <c r="G124" s="46"/>
      <c r="H124" s="46"/>
      <c r="I124" s="46"/>
      <c r="J124" s="46"/>
      <c r="K124" s="46"/>
      <c r="L124" s="46"/>
      <c r="M124" s="46"/>
      <c r="N124" s="46"/>
    </row>
    <row r="125" ht="26.25" customHeight="1">
      <c r="A125" s="10" t="s">
        <v>4</v>
      </c>
      <c r="B125" s="11" t="s">
        <v>5</v>
      </c>
      <c r="C125" s="49"/>
      <c r="D125" s="13" t="s">
        <v>7</v>
      </c>
      <c r="E125" s="14"/>
      <c r="F125" s="50"/>
      <c r="G125" s="50"/>
      <c r="H125" s="15" t="s">
        <v>10</v>
      </c>
      <c r="I125" s="16"/>
      <c r="J125" s="16"/>
      <c r="K125" s="14"/>
      <c r="L125" s="13" t="s">
        <v>555</v>
      </c>
      <c r="M125" s="16"/>
      <c r="N125" s="14"/>
    </row>
    <row r="126" ht="15.75" customHeight="1">
      <c r="A126" s="18"/>
      <c r="B126" s="18"/>
      <c r="C126" s="12" t="s">
        <v>6</v>
      </c>
      <c r="D126" s="10" t="s">
        <v>12</v>
      </c>
      <c r="E126" s="10" t="s">
        <v>13</v>
      </c>
      <c r="F126" s="10" t="s">
        <v>8</v>
      </c>
      <c r="G126" s="10" t="s">
        <v>9</v>
      </c>
      <c r="H126" s="10" t="s">
        <v>14</v>
      </c>
      <c r="I126" s="10" t="s">
        <v>15</v>
      </c>
      <c r="J126" s="10" t="s">
        <v>16</v>
      </c>
      <c r="K126" s="10" t="s">
        <v>17</v>
      </c>
      <c r="L126" s="10" t="s">
        <v>18</v>
      </c>
      <c r="M126" s="10" t="s">
        <v>19</v>
      </c>
      <c r="N126" s="10" t="s">
        <v>20</v>
      </c>
    </row>
    <row r="127" ht="24.75" customHeight="1">
      <c r="A127" s="20"/>
      <c r="B127" s="20"/>
      <c r="C127" s="20"/>
      <c r="D127" s="20"/>
      <c r="E127" s="20"/>
      <c r="F127" s="20"/>
      <c r="G127" s="20"/>
      <c r="H127" s="20"/>
      <c r="I127" s="20"/>
      <c r="J127" s="20"/>
      <c r="K127" s="20"/>
      <c r="L127" s="20"/>
      <c r="M127" s="20"/>
      <c r="N127" s="20"/>
    </row>
    <row r="128" ht="15.75" customHeight="1">
      <c r="A128" s="21" t="s">
        <v>21</v>
      </c>
      <c r="B128" s="21" t="s">
        <v>22</v>
      </c>
      <c r="C128" s="21" t="s">
        <v>23</v>
      </c>
      <c r="D128" s="21" t="s">
        <v>24</v>
      </c>
      <c r="E128" s="21" t="s">
        <v>25</v>
      </c>
      <c r="F128" s="21" t="s">
        <v>26</v>
      </c>
      <c r="G128" s="21" t="s">
        <v>27</v>
      </c>
      <c r="H128" s="21" t="s">
        <v>28</v>
      </c>
      <c r="I128" s="21" t="s">
        <v>29</v>
      </c>
      <c r="J128" s="21" t="s">
        <v>30</v>
      </c>
      <c r="K128" s="21" t="s">
        <v>31</v>
      </c>
      <c r="L128" s="21" t="s">
        <v>32</v>
      </c>
      <c r="M128" s="21" t="s">
        <v>33</v>
      </c>
      <c r="N128" s="21" t="s">
        <v>34</v>
      </c>
    </row>
    <row r="129" ht="15.75" customHeight="1">
      <c r="A129" s="100"/>
      <c r="B129" s="95" t="s">
        <v>342</v>
      </c>
      <c r="C129" s="117"/>
      <c r="D129" s="25"/>
      <c r="E129" s="26"/>
      <c r="F129" s="82"/>
      <c r="G129" s="107"/>
      <c r="H129" s="70"/>
      <c r="I129" s="31"/>
      <c r="J129" s="84"/>
      <c r="K129" s="31"/>
      <c r="L129" s="37"/>
      <c r="M129" s="37"/>
      <c r="N129" s="133"/>
    </row>
    <row r="130" ht="15.75" customHeight="1">
      <c r="A130" s="62" t="s">
        <v>491</v>
      </c>
      <c r="B130" s="77" t="s">
        <v>344</v>
      </c>
      <c r="C130" s="117" t="s">
        <v>123</v>
      </c>
      <c r="D130" s="25" t="s">
        <v>315</v>
      </c>
      <c r="E130" s="26" t="s">
        <v>40</v>
      </c>
      <c r="F130" s="134"/>
      <c r="G130" s="107" t="s">
        <v>278</v>
      </c>
      <c r="H130" s="70"/>
      <c r="I130" s="31"/>
      <c r="J130" s="84"/>
      <c r="K130" s="31">
        <v>150000.0</v>
      </c>
      <c r="L130" s="37"/>
      <c r="M130" s="37"/>
      <c r="N130" s="133"/>
    </row>
    <row r="131" ht="15.75" customHeight="1">
      <c r="A131" s="62" t="s">
        <v>492</v>
      </c>
      <c r="B131" s="63" t="s">
        <v>346</v>
      </c>
      <c r="C131" s="117" t="s">
        <v>123</v>
      </c>
      <c r="D131" s="25" t="s">
        <v>315</v>
      </c>
      <c r="E131" s="26" t="s">
        <v>40</v>
      </c>
      <c r="F131" s="87"/>
      <c r="G131" s="107" t="s">
        <v>278</v>
      </c>
      <c r="H131" s="70"/>
      <c r="I131" s="31"/>
      <c r="J131" s="84"/>
      <c r="K131" s="31">
        <v>354214.3</v>
      </c>
      <c r="L131" s="37"/>
      <c r="M131" s="37"/>
      <c r="N131" s="133"/>
    </row>
    <row r="132" ht="15.75" customHeight="1">
      <c r="A132" s="62" t="s">
        <v>493</v>
      </c>
      <c r="B132" s="63" t="s">
        <v>348</v>
      </c>
      <c r="C132" s="117" t="s">
        <v>123</v>
      </c>
      <c r="D132" s="25" t="s">
        <v>315</v>
      </c>
      <c r="E132" s="26" t="s">
        <v>40</v>
      </c>
      <c r="F132" s="75"/>
      <c r="G132" s="107" t="s">
        <v>278</v>
      </c>
      <c r="H132" s="70"/>
      <c r="I132" s="31"/>
      <c r="J132" s="84"/>
      <c r="K132" s="31">
        <v>150000.0</v>
      </c>
      <c r="L132" s="37"/>
      <c r="M132" s="37"/>
      <c r="N132" s="133"/>
    </row>
    <row r="133" ht="15.75" customHeight="1">
      <c r="A133" s="27"/>
      <c r="B133" s="27"/>
      <c r="C133" s="27"/>
      <c r="D133" s="27"/>
      <c r="E133" s="27"/>
      <c r="F133" s="27"/>
      <c r="G133" s="27"/>
      <c r="H133" s="85" t="s">
        <v>349</v>
      </c>
      <c r="I133" s="16"/>
      <c r="J133" s="14"/>
      <c r="K133" s="86">
        <f>K132+K131+K130+K122+K121+K119+K118+K117+K108+K106+K105+K104+K103+K102+K101+K100+K99+K91+K89</f>
        <v>51251709</v>
      </c>
      <c r="L133" s="27"/>
      <c r="M133" s="27"/>
      <c r="N133" s="27"/>
    </row>
    <row r="134" ht="15.75" customHeight="1">
      <c r="A134" s="146" t="s">
        <v>352</v>
      </c>
      <c r="B134" s="48"/>
      <c r="C134" s="48"/>
      <c r="D134" s="48"/>
      <c r="E134" s="48"/>
      <c r="F134" s="48"/>
      <c r="G134" s="48"/>
      <c r="H134" s="48"/>
      <c r="I134" s="48"/>
      <c r="J134" s="48"/>
      <c r="K134" s="48"/>
      <c r="L134" s="48"/>
      <c r="M134" s="48"/>
      <c r="N134" s="147"/>
    </row>
    <row r="135" ht="15.75" customHeight="1">
      <c r="A135" s="152" t="s">
        <v>353</v>
      </c>
      <c r="B135" s="63" t="s">
        <v>354</v>
      </c>
      <c r="C135" s="52" t="s">
        <v>355</v>
      </c>
      <c r="D135" s="25" t="s">
        <v>39</v>
      </c>
      <c r="E135" s="26" t="s">
        <v>40</v>
      </c>
      <c r="F135" s="51" t="s">
        <v>356</v>
      </c>
      <c r="G135" s="26" t="s">
        <v>135</v>
      </c>
      <c r="H135" s="70"/>
      <c r="I135" s="31">
        <v>3.509993142E7</v>
      </c>
      <c r="J135" s="51"/>
      <c r="K135" s="31">
        <f t="shared" ref="K135:K138" si="6">SUM(I135:J135)</f>
        <v>35099931.42</v>
      </c>
      <c r="L135" s="33"/>
      <c r="M135" s="33"/>
      <c r="N135" s="34"/>
    </row>
    <row r="136" ht="15.75" customHeight="1">
      <c r="A136" s="152" t="s">
        <v>357</v>
      </c>
      <c r="B136" s="63" t="s">
        <v>358</v>
      </c>
      <c r="C136" s="52" t="s">
        <v>355</v>
      </c>
      <c r="D136" s="25" t="s">
        <v>39</v>
      </c>
      <c r="E136" s="26" t="s">
        <v>40</v>
      </c>
      <c r="F136" s="51" t="s">
        <v>356</v>
      </c>
      <c r="G136" s="26" t="s">
        <v>135</v>
      </c>
      <c r="H136" s="70"/>
      <c r="I136" s="31">
        <v>4.498E7</v>
      </c>
      <c r="J136" s="51"/>
      <c r="K136" s="31">
        <f t="shared" si="6"/>
        <v>44980000</v>
      </c>
      <c r="L136" s="33"/>
      <c r="M136" s="33"/>
      <c r="N136" s="34"/>
    </row>
    <row r="137" ht="15.75" customHeight="1">
      <c r="A137" s="152" t="s">
        <v>359</v>
      </c>
      <c r="B137" s="63" t="s">
        <v>360</v>
      </c>
      <c r="C137" s="52" t="s">
        <v>355</v>
      </c>
      <c r="D137" s="25" t="s">
        <v>39</v>
      </c>
      <c r="E137" s="26" t="s">
        <v>40</v>
      </c>
      <c r="F137" s="51" t="s">
        <v>356</v>
      </c>
      <c r="G137" s="26" t="s">
        <v>135</v>
      </c>
      <c r="H137" s="70"/>
      <c r="I137" s="31">
        <v>5000000.0</v>
      </c>
      <c r="J137" s="51"/>
      <c r="K137" s="31">
        <f t="shared" si="6"/>
        <v>5000000</v>
      </c>
      <c r="L137" s="33"/>
      <c r="M137" s="33"/>
      <c r="N137" s="34"/>
    </row>
    <row r="138" ht="15.75" customHeight="1">
      <c r="A138" s="152" t="s">
        <v>361</v>
      </c>
      <c r="B138" s="63" t="s">
        <v>362</v>
      </c>
      <c r="C138" s="52" t="s">
        <v>355</v>
      </c>
      <c r="D138" s="25" t="s">
        <v>39</v>
      </c>
      <c r="E138" s="26" t="s">
        <v>40</v>
      </c>
      <c r="F138" s="51" t="s">
        <v>356</v>
      </c>
      <c r="G138" s="26" t="s">
        <v>135</v>
      </c>
      <c r="H138" s="70"/>
      <c r="I138" s="31">
        <v>1500000.0</v>
      </c>
      <c r="J138" s="51"/>
      <c r="K138" s="31">
        <f t="shared" si="6"/>
        <v>1500000</v>
      </c>
      <c r="L138" s="33"/>
      <c r="M138" s="33"/>
      <c r="N138" s="34"/>
    </row>
    <row r="139" ht="15.75" customHeight="1">
      <c r="A139" s="152" t="s">
        <v>363</v>
      </c>
      <c r="B139" s="63" t="s">
        <v>494</v>
      </c>
      <c r="C139" s="52" t="s">
        <v>495</v>
      </c>
      <c r="D139" s="25" t="s">
        <v>39</v>
      </c>
      <c r="E139" s="26" t="s">
        <v>40</v>
      </c>
      <c r="F139" s="51" t="s">
        <v>496</v>
      </c>
      <c r="G139" s="26" t="s">
        <v>135</v>
      </c>
      <c r="H139" s="70"/>
      <c r="I139" s="31"/>
      <c r="J139" s="70">
        <v>1.0E7</v>
      </c>
      <c r="K139" s="31">
        <v>1.0E7</v>
      </c>
      <c r="L139" s="33"/>
      <c r="M139" s="33"/>
      <c r="N139" s="34"/>
    </row>
    <row r="140" ht="15.75" customHeight="1">
      <c r="A140" s="152" t="s">
        <v>366</v>
      </c>
      <c r="B140" s="63" t="s">
        <v>497</v>
      </c>
      <c r="C140" s="52" t="s">
        <v>495</v>
      </c>
      <c r="D140" s="25" t="s">
        <v>39</v>
      </c>
      <c r="E140" s="26" t="s">
        <v>40</v>
      </c>
      <c r="F140" s="51" t="s">
        <v>498</v>
      </c>
      <c r="G140" s="26" t="s">
        <v>135</v>
      </c>
      <c r="H140" s="70"/>
      <c r="I140" s="31"/>
      <c r="J140" s="70">
        <v>3000000.0</v>
      </c>
      <c r="K140" s="31">
        <f>J140</f>
        <v>3000000</v>
      </c>
      <c r="L140" s="33"/>
      <c r="M140" s="33"/>
      <c r="N140" s="34"/>
    </row>
    <row r="141" ht="15.75" customHeight="1">
      <c r="A141" s="152" t="s">
        <v>369</v>
      </c>
      <c r="B141" s="63" t="s">
        <v>367</v>
      </c>
      <c r="C141" s="52" t="s">
        <v>112</v>
      </c>
      <c r="D141" s="25" t="s">
        <v>39</v>
      </c>
      <c r="E141" s="26" t="s">
        <v>40</v>
      </c>
      <c r="F141" s="51" t="s">
        <v>368</v>
      </c>
      <c r="G141" s="26" t="s">
        <v>135</v>
      </c>
      <c r="H141" s="70"/>
      <c r="I141" s="148"/>
      <c r="J141" s="148">
        <v>2200000.0</v>
      </c>
      <c r="K141" s="31">
        <f t="shared" ref="K141:K142" si="7">SUM(I141:J141)</f>
        <v>2200000</v>
      </c>
      <c r="L141" s="33"/>
      <c r="M141" s="33"/>
      <c r="N141" s="34"/>
    </row>
    <row r="142" ht="15.75" customHeight="1">
      <c r="A142" s="152" t="s">
        <v>372</v>
      </c>
      <c r="B142" s="63" t="s">
        <v>370</v>
      </c>
      <c r="C142" s="52" t="s">
        <v>112</v>
      </c>
      <c r="D142" s="25" t="s">
        <v>39</v>
      </c>
      <c r="E142" s="26" t="s">
        <v>40</v>
      </c>
      <c r="F142" s="51" t="s">
        <v>371</v>
      </c>
      <c r="G142" s="26" t="s">
        <v>135</v>
      </c>
      <c r="H142" s="70"/>
      <c r="I142" s="148"/>
      <c r="J142" s="148">
        <v>850000.0</v>
      </c>
      <c r="K142" s="31">
        <f t="shared" si="7"/>
        <v>850000</v>
      </c>
      <c r="L142" s="80"/>
      <c r="M142" s="33"/>
      <c r="N142" s="34"/>
    </row>
    <row r="143" ht="15.75" customHeight="1"/>
    <row r="144" ht="15.75" customHeight="1">
      <c r="A144" s="46" t="s">
        <v>350</v>
      </c>
    </row>
    <row r="145" ht="15.75" customHeight="1">
      <c r="A145" s="46"/>
      <c r="B145" s="123"/>
      <c r="C145" s="124"/>
      <c r="D145" s="124"/>
      <c r="E145" s="124"/>
      <c r="F145" s="123"/>
      <c r="G145" s="124"/>
      <c r="H145" s="127"/>
      <c r="I145" s="123"/>
      <c r="J145" s="123"/>
      <c r="K145" s="129"/>
      <c r="L145" s="149"/>
      <c r="M145" s="149"/>
      <c r="N145" s="150"/>
    </row>
    <row r="146" ht="15.75" customHeight="1">
      <c r="A146" s="10" t="s">
        <v>4</v>
      </c>
      <c r="B146" s="11" t="s">
        <v>5</v>
      </c>
      <c r="C146" s="49"/>
      <c r="D146" s="13" t="s">
        <v>7</v>
      </c>
      <c r="E146" s="14"/>
      <c r="F146" s="50"/>
      <c r="G146" s="50"/>
      <c r="H146" s="15" t="s">
        <v>10</v>
      </c>
      <c r="I146" s="16"/>
      <c r="J146" s="16"/>
      <c r="K146" s="14"/>
      <c r="L146" s="17" t="s">
        <v>556</v>
      </c>
      <c r="M146" s="16"/>
      <c r="N146" s="14"/>
    </row>
    <row r="147" ht="15.75" customHeight="1">
      <c r="A147" s="18"/>
      <c r="B147" s="18"/>
      <c r="C147" s="12" t="s">
        <v>6</v>
      </c>
      <c r="D147" s="10" t="s">
        <v>12</v>
      </c>
      <c r="E147" s="10" t="s">
        <v>13</v>
      </c>
      <c r="F147" s="10" t="s">
        <v>8</v>
      </c>
      <c r="G147" s="10" t="s">
        <v>9</v>
      </c>
      <c r="H147" s="10" t="s">
        <v>14</v>
      </c>
      <c r="I147" s="10" t="s">
        <v>15</v>
      </c>
      <c r="J147" s="10" t="s">
        <v>16</v>
      </c>
      <c r="K147" s="10" t="s">
        <v>17</v>
      </c>
      <c r="L147" s="10" t="s">
        <v>18</v>
      </c>
      <c r="M147" s="10" t="s">
        <v>19</v>
      </c>
      <c r="N147" s="10" t="s">
        <v>20</v>
      </c>
    </row>
    <row r="148" ht="24.0" customHeight="1">
      <c r="A148" s="20"/>
      <c r="B148" s="20"/>
      <c r="C148" s="20"/>
      <c r="D148" s="20"/>
      <c r="E148" s="20"/>
      <c r="F148" s="20"/>
      <c r="G148" s="20"/>
      <c r="H148" s="20"/>
      <c r="I148" s="20"/>
      <c r="J148" s="20"/>
      <c r="K148" s="20"/>
      <c r="L148" s="20"/>
      <c r="M148" s="20"/>
      <c r="N148" s="20"/>
    </row>
    <row r="149" ht="15.75" customHeight="1">
      <c r="A149" s="21" t="s">
        <v>21</v>
      </c>
      <c r="B149" s="21" t="s">
        <v>22</v>
      </c>
      <c r="C149" s="21" t="s">
        <v>23</v>
      </c>
      <c r="D149" s="21" t="s">
        <v>24</v>
      </c>
      <c r="E149" s="21" t="s">
        <v>25</v>
      </c>
      <c r="F149" s="21" t="s">
        <v>26</v>
      </c>
      <c r="G149" s="21" t="s">
        <v>27</v>
      </c>
      <c r="H149" s="21" t="s">
        <v>28</v>
      </c>
      <c r="I149" s="21" t="s">
        <v>29</v>
      </c>
      <c r="J149" s="21" t="s">
        <v>30</v>
      </c>
      <c r="K149" s="21" t="s">
        <v>31</v>
      </c>
      <c r="L149" s="21" t="s">
        <v>32</v>
      </c>
      <c r="M149" s="21" t="s">
        <v>33</v>
      </c>
      <c r="N149" s="21" t="s">
        <v>34</v>
      </c>
    </row>
    <row r="150" ht="15.75" customHeight="1">
      <c r="A150" s="152" t="s">
        <v>375</v>
      </c>
      <c r="B150" s="51" t="s">
        <v>373</v>
      </c>
      <c r="C150" s="52" t="s">
        <v>138</v>
      </c>
      <c r="D150" s="52" t="s">
        <v>39</v>
      </c>
      <c r="E150" s="52" t="s">
        <v>40</v>
      </c>
      <c r="F150" s="51" t="s">
        <v>374</v>
      </c>
      <c r="G150" s="52" t="s">
        <v>135</v>
      </c>
      <c r="H150" s="70"/>
      <c r="I150" s="80"/>
      <c r="J150" s="80">
        <v>1600000.0</v>
      </c>
      <c r="K150" s="31">
        <f t="shared" ref="K150:K156" si="8">SUM(I150:J150)</f>
        <v>1600000</v>
      </c>
      <c r="L150" s="33"/>
      <c r="M150" s="33"/>
      <c r="N150" s="34"/>
    </row>
    <row r="151" ht="15.75" customHeight="1">
      <c r="A151" s="152" t="s">
        <v>379</v>
      </c>
      <c r="B151" s="51" t="s">
        <v>376</v>
      </c>
      <c r="C151" s="52" t="s">
        <v>377</v>
      </c>
      <c r="D151" s="52" t="s">
        <v>39</v>
      </c>
      <c r="E151" s="52" t="s">
        <v>40</v>
      </c>
      <c r="F151" s="51" t="s">
        <v>378</v>
      </c>
      <c r="G151" s="52" t="s">
        <v>135</v>
      </c>
      <c r="H151" s="70"/>
      <c r="I151" s="84"/>
      <c r="J151" s="31">
        <v>3200000.0</v>
      </c>
      <c r="K151" s="31">
        <f t="shared" si="8"/>
        <v>3200000</v>
      </c>
      <c r="L151" s="80"/>
      <c r="M151" s="33"/>
      <c r="N151" s="34"/>
    </row>
    <row r="152" ht="15.75" customHeight="1">
      <c r="A152" s="152" t="s">
        <v>384</v>
      </c>
      <c r="B152" s="51" t="s">
        <v>380</v>
      </c>
      <c r="C152" s="52" t="s">
        <v>138</v>
      </c>
      <c r="D152" s="52" t="s">
        <v>39</v>
      </c>
      <c r="E152" s="52" t="s">
        <v>40</v>
      </c>
      <c r="F152" s="51" t="s">
        <v>381</v>
      </c>
      <c r="G152" s="52" t="s">
        <v>135</v>
      </c>
      <c r="H152" s="70"/>
      <c r="I152" s="51"/>
      <c r="J152" s="31">
        <v>1.0E7</v>
      </c>
      <c r="K152" s="31">
        <f t="shared" si="8"/>
        <v>10000000</v>
      </c>
      <c r="L152" s="33"/>
      <c r="M152" s="33"/>
      <c r="N152" s="34"/>
    </row>
    <row r="153" ht="15.75" customHeight="1">
      <c r="A153" s="152" t="s">
        <v>388</v>
      </c>
      <c r="B153" s="151" t="s">
        <v>385</v>
      </c>
      <c r="C153" s="152" t="s">
        <v>386</v>
      </c>
      <c r="D153" s="52" t="s">
        <v>39</v>
      </c>
      <c r="E153" s="52" t="s">
        <v>40</v>
      </c>
      <c r="F153" s="151" t="s">
        <v>387</v>
      </c>
      <c r="G153" s="52" t="s">
        <v>135</v>
      </c>
      <c r="H153" s="23"/>
      <c r="I153" s="23"/>
      <c r="J153" s="153">
        <v>1500000.0</v>
      </c>
      <c r="K153" s="31">
        <f t="shared" si="8"/>
        <v>1500000</v>
      </c>
      <c r="L153" s="23"/>
      <c r="M153" s="23"/>
      <c r="N153" s="23"/>
    </row>
    <row r="154" ht="15.75" customHeight="1">
      <c r="A154" s="152" t="s">
        <v>391</v>
      </c>
      <c r="B154" s="151" t="s">
        <v>389</v>
      </c>
      <c r="C154" s="152" t="s">
        <v>386</v>
      </c>
      <c r="D154" s="52" t="s">
        <v>39</v>
      </c>
      <c r="E154" s="52" t="s">
        <v>40</v>
      </c>
      <c r="F154" s="151" t="s">
        <v>390</v>
      </c>
      <c r="G154" s="52" t="s">
        <v>135</v>
      </c>
      <c r="H154" s="23"/>
      <c r="I154" s="23"/>
      <c r="J154" s="153">
        <v>3500000.0</v>
      </c>
      <c r="K154" s="31">
        <f t="shared" si="8"/>
        <v>3500000</v>
      </c>
      <c r="L154" s="23"/>
      <c r="M154" s="23"/>
      <c r="N154" s="23"/>
    </row>
    <row r="155" ht="15.75" customHeight="1">
      <c r="A155" s="152" t="s">
        <v>395</v>
      </c>
      <c r="B155" s="151" t="s">
        <v>392</v>
      </c>
      <c r="C155" s="152" t="s">
        <v>393</v>
      </c>
      <c r="D155" s="52" t="s">
        <v>39</v>
      </c>
      <c r="E155" s="52" t="s">
        <v>40</v>
      </c>
      <c r="F155" s="151" t="s">
        <v>394</v>
      </c>
      <c r="G155" s="52" t="s">
        <v>135</v>
      </c>
      <c r="H155" s="23"/>
      <c r="I155" s="23"/>
      <c r="J155" s="153">
        <v>1.0E7</v>
      </c>
      <c r="K155" s="31">
        <f t="shared" si="8"/>
        <v>10000000</v>
      </c>
      <c r="L155" s="23"/>
      <c r="M155" s="23"/>
      <c r="N155" s="23"/>
    </row>
    <row r="156" ht="15.75" customHeight="1">
      <c r="A156" s="152" t="s">
        <v>500</v>
      </c>
      <c r="B156" s="151" t="s">
        <v>396</v>
      </c>
      <c r="C156" s="152" t="s">
        <v>393</v>
      </c>
      <c r="D156" s="52" t="s">
        <v>39</v>
      </c>
      <c r="E156" s="52" t="s">
        <v>40</v>
      </c>
      <c r="F156" s="151" t="s">
        <v>397</v>
      </c>
      <c r="G156" s="52" t="s">
        <v>135</v>
      </c>
      <c r="H156" s="23"/>
      <c r="I156" s="23"/>
      <c r="J156" s="153">
        <v>1.0E7</v>
      </c>
      <c r="K156" s="31">
        <f t="shared" si="8"/>
        <v>10000000</v>
      </c>
      <c r="L156" s="23"/>
      <c r="M156" s="23"/>
      <c r="N156" s="23"/>
      <c r="P156" s="66">
        <f>K156+K155+K154+K153</f>
        <v>25000000</v>
      </c>
    </row>
    <row r="157" ht="15.75" customHeight="1">
      <c r="A157" s="22" t="s">
        <v>398</v>
      </c>
      <c r="B157" s="16"/>
      <c r="C157" s="16"/>
      <c r="D157" s="16"/>
      <c r="E157" s="16"/>
      <c r="F157" s="16"/>
      <c r="G157" s="16"/>
      <c r="H157" s="16"/>
      <c r="I157" s="16"/>
      <c r="J157" s="16"/>
      <c r="K157" s="16"/>
      <c r="L157" s="16"/>
      <c r="M157" s="16"/>
      <c r="N157" s="14"/>
      <c r="P157" s="66"/>
    </row>
    <row r="158" ht="15.75" customHeight="1">
      <c r="A158" s="23" t="s">
        <v>399</v>
      </c>
      <c r="B158" s="34" t="s">
        <v>462</v>
      </c>
      <c r="C158" s="152" t="s">
        <v>463</v>
      </c>
      <c r="D158" s="52" t="s">
        <v>39</v>
      </c>
      <c r="E158" s="52" t="s">
        <v>40</v>
      </c>
      <c r="F158" s="34" t="s">
        <v>464</v>
      </c>
      <c r="G158" s="52" t="s">
        <v>135</v>
      </c>
      <c r="H158" s="89"/>
      <c r="I158" s="89"/>
      <c r="J158" s="177">
        <v>800000.0</v>
      </c>
      <c r="K158" s="177">
        <v>800000.0</v>
      </c>
      <c r="L158" s="89"/>
      <c r="M158" s="89"/>
      <c r="N158" s="89"/>
      <c r="P158" s="66"/>
    </row>
    <row r="159" ht="15.75" customHeight="1">
      <c r="A159" s="178" t="s">
        <v>403</v>
      </c>
      <c r="B159" s="179" t="s">
        <v>400</v>
      </c>
      <c r="C159" s="180" t="s">
        <v>401</v>
      </c>
      <c r="D159" s="181" t="s">
        <v>315</v>
      </c>
      <c r="E159" s="181" t="s">
        <v>40</v>
      </c>
      <c r="F159" s="179" t="s">
        <v>402</v>
      </c>
      <c r="G159" s="181" t="s">
        <v>135</v>
      </c>
      <c r="H159" s="182"/>
      <c r="I159" s="183"/>
      <c r="J159" s="184">
        <v>325000.0</v>
      </c>
      <c r="K159" s="184">
        <f>SUM(I159:J159)</f>
        <v>325000</v>
      </c>
      <c r="L159" s="185"/>
      <c r="M159" s="185"/>
      <c r="N159" s="186"/>
      <c r="P159" s="66"/>
    </row>
    <row r="160" ht="15.75" customHeight="1">
      <c r="A160" s="157"/>
      <c r="B160" s="187"/>
      <c r="C160" s="157"/>
      <c r="D160" s="93"/>
      <c r="E160" s="93"/>
      <c r="F160" s="187"/>
      <c r="G160" s="93"/>
      <c r="H160" s="188"/>
      <c r="I160" s="141"/>
      <c r="J160" s="189"/>
      <c r="K160" s="189"/>
      <c r="L160" s="190"/>
      <c r="M160" s="190"/>
      <c r="N160" s="191"/>
      <c r="P160" s="66"/>
    </row>
    <row r="161" ht="15.75" customHeight="1">
      <c r="A161" s="46" t="s">
        <v>382</v>
      </c>
      <c r="P161" s="66"/>
    </row>
    <row r="162" ht="15.0" customHeight="1">
      <c r="A162" s="10" t="s">
        <v>4</v>
      </c>
      <c r="B162" s="11" t="s">
        <v>5</v>
      </c>
      <c r="C162" s="49"/>
      <c r="D162" s="13" t="s">
        <v>7</v>
      </c>
      <c r="E162" s="14"/>
      <c r="F162" s="50"/>
      <c r="G162" s="50"/>
      <c r="H162" s="15" t="s">
        <v>10</v>
      </c>
      <c r="I162" s="16"/>
      <c r="J162" s="16"/>
      <c r="K162" s="14"/>
      <c r="L162" s="17" t="s">
        <v>557</v>
      </c>
      <c r="M162" s="16"/>
      <c r="N162" s="14"/>
      <c r="P162" s="66"/>
    </row>
    <row r="163" ht="15.0" customHeight="1">
      <c r="A163" s="18"/>
      <c r="B163" s="18"/>
      <c r="C163" s="12" t="s">
        <v>6</v>
      </c>
      <c r="D163" s="10" t="s">
        <v>12</v>
      </c>
      <c r="E163" s="10" t="s">
        <v>13</v>
      </c>
      <c r="F163" s="10" t="s">
        <v>8</v>
      </c>
      <c r="G163" s="10" t="s">
        <v>9</v>
      </c>
      <c r="H163" s="10" t="s">
        <v>14</v>
      </c>
      <c r="I163" s="10" t="s">
        <v>15</v>
      </c>
      <c r="J163" s="10" t="s">
        <v>16</v>
      </c>
      <c r="K163" s="10" t="s">
        <v>17</v>
      </c>
      <c r="L163" s="10" t="s">
        <v>18</v>
      </c>
      <c r="M163" s="10" t="s">
        <v>19</v>
      </c>
      <c r="N163" s="10" t="s">
        <v>20</v>
      </c>
      <c r="P163" s="66"/>
    </row>
    <row r="164" ht="27.75" customHeight="1">
      <c r="A164" s="20"/>
      <c r="B164" s="20"/>
      <c r="C164" s="20"/>
      <c r="D164" s="20"/>
      <c r="E164" s="20"/>
      <c r="F164" s="20"/>
      <c r="G164" s="20"/>
      <c r="H164" s="20"/>
      <c r="I164" s="20"/>
      <c r="J164" s="20"/>
      <c r="K164" s="20"/>
      <c r="L164" s="20"/>
      <c r="M164" s="20"/>
      <c r="N164" s="20"/>
      <c r="P164" s="66"/>
    </row>
    <row r="165" ht="15.75" customHeight="1">
      <c r="A165" s="21" t="s">
        <v>21</v>
      </c>
      <c r="B165" s="21" t="s">
        <v>22</v>
      </c>
      <c r="C165" s="21" t="s">
        <v>23</v>
      </c>
      <c r="D165" s="21" t="s">
        <v>24</v>
      </c>
      <c r="E165" s="21" t="s">
        <v>25</v>
      </c>
      <c r="F165" s="21" t="s">
        <v>26</v>
      </c>
      <c r="G165" s="21" t="s">
        <v>27</v>
      </c>
      <c r="H165" s="21" t="s">
        <v>28</v>
      </c>
      <c r="I165" s="21" t="s">
        <v>29</v>
      </c>
      <c r="J165" s="21" t="s">
        <v>30</v>
      </c>
      <c r="K165" s="21" t="s">
        <v>31</v>
      </c>
      <c r="L165" s="21" t="s">
        <v>32</v>
      </c>
      <c r="M165" s="21" t="s">
        <v>33</v>
      </c>
      <c r="N165" s="21" t="s">
        <v>34</v>
      </c>
      <c r="P165" s="66"/>
    </row>
    <row r="166" ht="15.0" customHeight="1">
      <c r="A166" s="22" t="s">
        <v>398</v>
      </c>
      <c r="B166" s="16"/>
      <c r="C166" s="16"/>
      <c r="D166" s="16"/>
      <c r="E166" s="16"/>
      <c r="F166" s="16"/>
      <c r="G166" s="16"/>
      <c r="H166" s="16"/>
      <c r="I166" s="16"/>
      <c r="J166" s="16"/>
      <c r="K166" s="16"/>
      <c r="L166" s="16"/>
      <c r="M166" s="16"/>
      <c r="N166" s="14"/>
    </row>
    <row r="167" ht="15.75" customHeight="1">
      <c r="A167" s="23" t="s">
        <v>406</v>
      </c>
      <c r="B167" s="63" t="s">
        <v>404</v>
      </c>
      <c r="C167" s="152" t="s">
        <v>401</v>
      </c>
      <c r="D167" s="25" t="s">
        <v>315</v>
      </c>
      <c r="E167" s="26" t="s">
        <v>40</v>
      </c>
      <c r="F167" s="51" t="s">
        <v>405</v>
      </c>
      <c r="G167" s="26" t="s">
        <v>135</v>
      </c>
      <c r="H167" s="70"/>
      <c r="I167" s="79"/>
      <c r="J167" s="31">
        <v>298804.98</v>
      </c>
      <c r="K167" s="31">
        <f t="shared" ref="K167:K168" si="9">SUM(I167:J167)</f>
        <v>298804.98</v>
      </c>
      <c r="L167" s="37"/>
      <c r="M167" s="37"/>
      <c r="N167" s="133"/>
    </row>
    <row r="168" ht="15.75" customHeight="1">
      <c r="A168" s="23" t="s">
        <v>465</v>
      </c>
      <c r="B168" s="63" t="s">
        <v>407</v>
      </c>
      <c r="C168" s="152" t="s">
        <v>408</v>
      </c>
      <c r="D168" s="25" t="s">
        <v>315</v>
      </c>
      <c r="E168" s="26" t="s">
        <v>40</v>
      </c>
      <c r="F168" s="51" t="s">
        <v>409</v>
      </c>
      <c r="G168" s="26" t="s">
        <v>135</v>
      </c>
      <c r="H168" s="70"/>
      <c r="I168" s="79"/>
      <c r="J168" s="31">
        <v>3800000.0</v>
      </c>
      <c r="K168" s="31">
        <f t="shared" si="9"/>
        <v>3800000</v>
      </c>
      <c r="L168" s="37"/>
      <c r="M168" s="37"/>
      <c r="N168" s="133"/>
      <c r="P168" s="66">
        <f>K168+K167+K159</f>
        <v>4423804.98</v>
      </c>
    </row>
    <row r="169" ht="15.75" customHeight="1">
      <c r="A169" s="27"/>
      <c r="B169" s="27"/>
      <c r="C169" s="27"/>
      <c r="D169" s="27"/>
      <c r="E169" s="27"/>
      <c r="F169" s="27"/>
      <c r="G169" s="27"/>
      <c r="H169" s="85" t="s">
        <v>410</v>
      </c>
      <c r="I169" s="16"/>
      <c r="J169" s="14"/>
      <c r="K169" s="86">
        <f>K168+K167+K159+K158+K156+K155+K154+K153+K152+K151+K150+K142+K141+K140+K139+K138+K137+K136+K135+K25+K26+K27+K28+K29</f>
        <v>147653736.4</v>
      </c>
      <c r="L169" s="27"/>
      <c r="M169" s="27"/>
      <c r="N169" s="27"/>
    </row>
    <row r="170" ht="15.75" customHeight="1">
      <c r="A170" s="95"/>
      <c r="B170" s="95"/>
      <c r="C170" s="52"/>
      <c r="D170" s="25"/>
      <c r="E170" s="26"/>
      <c r="F170" s="154" t="s">
        <v>411</v>
      </c>
      <c r="G170" s="14"/>
      <c r="H170" s="155" t="str">
        <f t="shared" ref="H170:I170" si="10">#REF!</f>
        <v>#REF!</v>
      </c>
      <c r="I170" s="155" t="str">
        <f t="shared" si="10"/>
        <v>#REF!</v>
      </c>
      <c r="J170" s="155" t="str">
        <f>J11</f>
        <v/>
      </c>
      <c r="K170" s="156" t="str">
        <f>#REF!+#REF!+#REF!+#REF!+#REF!+#REF!+#REF!+K21+#REF!+#REF!+#REF!+#REF!+#REF!+#REF!+#REF!+#REF!+#REF!+#REF!+#REF!+#REF!+#REF!+#REF!+#REF!+K20+K19+K18+K17+K13+K12+K11</f>
        <v>#REF!</v>
      </c>
      <c r="L170" s="116"/>
      <c r="M170" s="116"/>
      <c r="N170" s="116"/>
    </row>
    <row r="171" ht="15.75" customHeight="1">
      <c r="A171" s="157"/>
      <c r="B171" s="158"/>
      <c r="C171" s="158"/>
      <c r="D171" s="158"/>
      <c r="E171" s="158"/>
      <c r="F171" s="158"/>
      <c r="G171" s="158"/>
      <c r="H171" s="158"/>
      <c r="I171" s="158"/>
      <c r="J171" s="158"/>
      <c r="K171" s="158"/>
      <c r="L171" s="158"/>
      <c r="M171" s="158"/>
      <c r="N171" s="158"/>
    </row>
    <row r="172" ht="15.75" customHeight="1">
      <c r="A172" s="159" t="s">
        <v>412</v>
      </c>
      <c r="C172" s="159"/>
      <c r="D172" s="160" t="s">
        <v>413</v>
      </c>
      <c r="E172" s="159"/>
      <c r="F172" s="159"/>
      <c r="G172" s="159"/>
      <c r="H172" s="161"/>
      <c r="I172" s="159" t="s">
        <v>414</v>
      </c>
      <c r="J172" s="159"/>
      <c r="K172" s="162"/>
      <c r="L172" s="9"/>
      <c r="M172" s="9"/>
      <c r="N172" s="9"/>
    </row>
    <row r="173" ht="15.75" customHeight="1">
      <c r="A173" s="159"/>
      <c r="B173" s="163"/>
      <c r="C173" s="46"/>
      <c r="D173" s="46"/>
      <c r="E173" s="46"/>
      <c r="F173" s="159"/>
      <c r="G173" s="159"/>
      <c r="H173" s="46"/>
      <c r="I173" s="46"/>
      <c r="J173" s="159"/>
      <c r="K173" s="162"/>
      <c r="L173" s="9"/>
      <c r="M173" s="9"/>
      <c r="N173" s="9"/>
    </row>
    <row r="174" ht="15.75" customHeight="1">
      <c r="A174" s="159"/>
      <c r="B174" s="159"/>
      <c r="C174" s="159"/>
      <c r="D174" s="159"/>
      <c r="E174" s="159"/>
      <c r="F174" s="159"/>
      <c r="G174" s="159"/>
      <c r="H174" s="159"/>
      <c r="I174" s="159"/>
      <c r="J174" s="159"/>
      <c r="K174" s="162"/>
      <c r="L174" s="9"/>
      <c r="M174" s="9"/>
      <c r="N174" s="9"/>
    </row>
    <row r="175" ht="15.75" customHeight="1">
      <c r="A175" s="2" t="s">
        <v>415</v>
      </c>
      <c r="C175" s="164"/>
      <c r="D175" s="2" t="s">
        <v>416</v>
      </c>
      <c r="G175" s="164"/>
      <c r="H175" s="164"/>
      <c r="I175" s="2" t="s">
        <v>417</v>
      </c>
      <c r="L175" s="9"/>
      <c r="M175" s="9"/>
      <c r="N175" s="9"/>
    </row>
    <row r="176" ht="15.75" customHeight="1">
      <c r="A176" s="150" t="s">
        <v>418</v>
      </c>
      <c r="C176" s="159"/>
      <c r="D176" s="150" t="s">
        <v>419</v>
      </c>
      <c r="G176" s="159"/>
      <c r="H176" s="159"/>
      <c r="I176" s="150" t="s">
        <v>420</v>
      </c>
      <c r="L176" s="9"/>
      <c r="M176" s="165"/>
      <c r="N176" s="9"/>
    </row>
    <row r="177" ht="15.75" customHeight="1">
      <c r="A177" s="9" t="s">
        <v>421</v>
      </c>
      <c r="B177" s="9"/>
      <c r="C177" s="9"/>
      <c r="D177" s="9" t="s">
        <v>421</v>
      </c>
      <c r="E177" s="9"/>
      <c r="F177" s="9"/>
      <c r="G177" s="9"/>
      <c r="H177" s="9"/>
      <c r="I177" s="9" t="s">
        <v>421</v>
      </c>
      <c r="J177" s="9"/>
      <c r="K177" s="9"/>
      <c r="L177" s="9"/>
      <c r="M177" s="9"/>
      <c r="N177" s="9"/>
    </row>
    <row r="178" ht="15.75" customHeight="1">
      <c r="A178" s="9"/>
      <c r="B178" s="9"/>
      <c r="C178" s="9"/>
      <c r="D178" s="9"/>
      <c r="E178" s="9"/>
      <c r="F178" s="9"/>
      <c r="G178" s="9"/>
      <c r="H178" s="9"/>
      <c r="I178" s="9"/>
      <c r="J178" s="9"/>
      <c r="K178" s="9"/>
      <c r="L178" s="9"/>
      <c r="M178" s="9"/>
      <c r="N178" s="9"/>
    </row>
    <row r="179" ht="15.75" customHeight="1">
      <c r="A179" s="161"/>
      <c r="B179" s="161"/>
      <c r="C179" s="161"/>
      <c r="D179" s="161"/>
      <c r="E179" s="161"/>
      <c r="F179" s="161"/>
      <c r="G179" s="161"/>
      <c r="H179" s="161"/>
      <c r="I179" s="161"/>
      <c r="J179" s="161"/>
      <c r="K179" s="161"/>
      <c r="L179" s="161"/>
      <c r="M179" s="161"/>
      <c r="N179" s="161"/>
    </row>
    <row r="180" ht="15.75" customHeight="1">
      <c r="A180" s="46" t="s">
        <v>422</v>
      </c>
    </row>
    <row r="181" ht="15.75" customHeight="1"/>
    <row r="182" ht="15.75" customHeight="1">
      <c r="A182" s="161"/>
      <c r="B182" s="161"/>
      <c r="C182" s="161"/>
      <c r="D182" s="161"/>
      <c r="E182" s="161"/>
      <c r="F182" s="161"/>
      <c r="G182" s="161"/>
      <c r="H182" s="161"/>
      <c r="I182" s="161"/>
      <c r="J182" s="161"/>
      <c r="K182" s="161"/>
      <c r="L182" s="161"/>
      <c r="M182" s="161"/>
      <c r="N182" s="161"/>
    </row>
    <row r="183" ht="15.75" customHeight="1">
      <c r="A183" s="161"/>
      <c r="B183" s="161"/>
      <c r="C183" s="161"/>
      <c r="D183" s="161"/>
      <c r="E183" s="161"/>
      <c r="F183" s="161"/>
      <c r="G183" s="161"/>
      <c r="H183" s="161"/>
      <c r="I183" s="161"/>
      <c r="J183" s="161"/>
      <c r="K183" s="161"/>
      <c r="L183" s="161"/>
      <c r="M183" s="161"/>
      <c r="N183" s="161"/>
    </row>
    <row r="184" ht="15.75" customHeight="1">
      <c r="A184" s="161"/>
      <c r="B184" s="161"/>
      <c r="C184" s="161"/>
      <c r="D184" s="161"/>
      <c r="E184" s="161"/>
      <c r="F184" s="161"/>
      <c r="G184" s="161"/>
      <c r="H184" s="161"/>
      <c r="I184" s="161"/>
      <c r="J184" s="161"/>
      <c r="K184" s="161"/>
      <c r="L184" s="161"/>
      <c r="M184" s="161"/>
      <c r="N184" s="161"/>
    </row>
    <row r="185" ht="15.75" customHeight="1">
      <c r="A185" s="161"/>
      <c r="B185" s="161"/>
      <c r="C185" s="161"/>
      <c r="D185" s="161"/>
      <c r="E185" s="161"/>
      <c r="F185" s="161"/>
      <c r="G185" s="161"/>
      <c r="H185" s="161"/>
      <c r="I185" s="161"/>
      <c r="J185" s="161"/>
      <c r="K185" s="161"/>
      <c r="L185" s="161"/>
      <c r="M185" s="161"/>
      <c r="N185" s="161"/>
    </row>
    <row r="186" ht="15.75" customHeight="1">
      <c r="A186" s="161"/>
      <c r="B186" s="161"/>
      <c r="C186" s="161"/>
      <c r="D186" s="161"/>
      <c r="E186" s="161"/>
      <c r="F186" s="161"/>
      <c r="G186" s="161"/>
      <c r="H186" s="161"/>
      <c r="I186" s="161"/>
      <c r="J186" s="161"/>
      <c r="K186" s="161"/>
      <c r="L186" s="161"/>
      <c r="M186" s="161"/>
      <c r="N186" s="161"/>
    </row>
    <row r="187" ht="15.75" customHeight="1">
      <c r="A187" s="13" t="s">
        <v>35</v>
      </c>
      <c r="B187" s="16"/>
      <c r="C187" s="16"/>
      <c r="D187" s="16"/>
      <c r="E187" s="16"/>
      <c r="F187" s="16"/>
      <c r="G187" s="16"/>
      <c r="H187" s="166"/>
      <c r="I187" s="166"/>
      <c r="J187" s="166"/>
      <c r="K187" s="167">
        <v>7.427416536E8</v>
      </c>
      <c r="L187" s="168"/>
      <c r="M187" s="168"/>
      <c r="N187" s="168"/>
    </row>
    <row r="188" ht="15.75" customHeight="1">
      <c r="A188" s="13" t="s">
        <v>130</v>
      </c>
      <c r="B188" s="16"/>
      <c r="C188" s="16"/>
      <c r="D188" s="16"/>
      <c r="E188" s="16"/>
      <c r="F188" s="16"/>
      <c r="G188" s="16"/>
      <c r="H188" s="166"/>
      <c r="I188" s="166"/>
      <c r="J188" s="166"/>
      <c r="K188" s="167">
        <f>K133+K88+K85+K65+K25+K26+K27+K28+K29</f>
        <v>82959792</v>
      </c>
      <c r="L188" s="168"/>
      <c r="M188" s="168"/>
      <c r="N188" s="168"/>
    </row>
    <row r="189" ht="15.75" customHeight="1">
      <c r="A189" s="13" t="s">
        <v>352</v>
      </c>
      <c r="B189" s="16"/>
      <c r="C189" s="16"/>
      <c r="D189" s="16"/>
      <c r="E189" s="16"/>
      <c r="F189" s="16"/>
      <c r="G189" s="16"/>
      <c r="H189" s="166"/>
      <c r="I189" s="166"/>
      <c r="J189" s="166"/>
      <c r="K189" s="167">
        <f>K156+K155+K154+K153+K152+K151+K150+K142+K141+K140+K139+K138+K137+K136+K135</f>
        <v>142429931.4</v>
      </c>
      <c r="L189" s="168"/>
      <c r="M189" s="168"/>
      <c r="N189" s="168"/>
    </row>
    <row r="190" ht="15.75" customHeight="1">
      <c r="A190" s="13" t="s">
        <v>398</v>
      </c>
      <c r="B190" s="16"/>
      <c r="C190" s="16"/>
      <c r="D190" s="16"/>
      <c r="E190" s="16"/>
      <c r="F190" s="16"/>
      <c r="G190" s="16"/>
      <c r="H190" s="166"/>
      <c r="I190" s="166"/>
      <c r="J190" s="166"/>
      <c r="K190" s="169">
        <f>K168+K167+K159+K158</f>
        <v>5223804.98</v>
      </c>
      <c r="L190" s="168"/>
      <c r="M190" s="168"/>
      <c r="N190" s="168"/>
    </row>
    <row r="191" ht="15.75" customHeight="1">
      <c r="A191" s="13" t="s">
        <v>423</v>
      </c>
      <c r="B191" s="16"/>
      <c r="C191" s="16"/>
      <c r="D191" s="16"/>
      <c r="E191" s="16"/>
      <c r="F191" s="16"/>
      <c r="G191" s="16"/>
      <c r="H191" s="166"/>
      <c r="I191" s="166"/>
      <c r="J191" s="166"/>
      <c r="K191" s="169">
        <v>650000.0</v>
      </c>
      <c r="L191" s="168"/>
      <c r="M191" s="168"/>
      <c r="N191" s="168"/>
    </row>
    <row r="192" ht="15.75" customHeight="1">
      <c r="A192" s="170"/>
      <c r="B192" s="16"/>
      <c r="C192" s="16"/>
      <c r="D192" s="16"/>
      <c r="E192" s="16"/>
      <c r="F192" s="16"/>
      <c r="G192" s="16"/>
      <c r="H192" s="16"/>
      <c r="I192" s="16"/>
      <c r="J192" s="14"/>
      <c r="K192" s="171">
        <f>K191+K190+K189+K188+K187</f>
        <v>974005182</v>
      </c>
      <c r="L192" s="109"/>
      <c r="M192" s="109"/>
      <c r="N192" s="109"/>
    </row>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05">
    <mergeCell ref="N96:N97"/>
    <mergeCell ref="A110:N110"/>
    <mergeCell ref="B112:B114"/>
    <mergeCell ref="D112:E112"/>
    <mergeCell ref="H112:K112"/>
    <mergeCell ref="L112:N112"/>
    <mergeCell ref="A123:N123"/>
    <mergeCell ref="I126:I127"/>
    <mergeCell ref="J126:J127"/>
    <mergeCell ref="K126:K127"/>
    <mergeCell ref="L126:L127"/>
    <mergeCell ref="M126:M127"/>
    <mergeCell ref="N126:N127"/>
    <mergeCell ref="A112:A114"/>
    <mergeCell ref="A125:A127"/>
    <mergeCell ref="B125:B127"/>
    <mergeCell ref="C126:C127"/>
    <mergeCell ref="D126:D127"/>
    <mergeCell ref="E126:E127"/>
    <mergeCell ref="F126:F127"/>
    <mergeCell ref="C75:C76"/>
    <mergeCell ref="D75:D76"/>
    <mergeCell ref="A78:N78"/>
    <mergeCell ref="H85:J85"/>
    <mergeCell ref="H88:J88"/>
    <mergeCell ref="A93:N93"/>
    <mergeCell ref="A95:A97"/>
    <mergeCell ref="G113:G114"/>
    <mergeCell ref="H113:H114"/>
    <mergeCell ref="I113:I114"/>
    <mergeCell ref="J113:J114"/>
    <mergeCell ref="K113:K114"/>
    <mergeCell ref="L113:L114"/>
    <mergeCell ref="M113:M114"/>
    <mergeCell ref="N113:N114"/>
    <mergeCell ref="D125:E125"/>
    <mergeCell ref="H125:K125"/>
    <mergeCell ref="L125:N125"/>
    <mergeCell ref="I147:I148"/>
    <mergeCell ref="J147:J148"/>
    <mergeCell ref="K147:K148"/>
    <mergeCell ref="L147:L148"/>
    <mergeCell ref="M147:M148"/>
    <mergeCell ref="N147:N148"/>
    <mergeCell ref="B146:B148"/>
    <mergeCell ref="C147:C148"/>
    <mergeCell ref="D147:D148"/>
    <mergeCell ref="E147:E148"/>
    <mergeCell ref="F147:F148"/>
    <mergeCell ref="G147:G148"/>
    <mergeCell ref="H147:H148"/>
    <mergeCell ref="K163:K164"/>
    <mergeCell ref="L163:L164"/>
    <mergeCell ref="A166:N166"/>
    <mergeCell ref="A171:N171"/>
    <mergeCell ref="A172:B172"/>
    <mergeCell ref="D175:F175"/>
    <mergeCell ref="I175:K175"/>
    <mergeCell ref="A175:B175"/>
    <mergeCell ref="A176:B176"/>
    <mergeCell ref="D176:F176"/>
    <mergeCell ref="I176:K176"/>
    <mergeCell ref="A180:N180"/>
    <mergeCell ref="A187:G187"/>
    <mergeCell ref="A188:G188"/>
    <mergeCell ref="D146:E146"/>
    <mergeCell ref="H146:K146"/>
    <mergeCell ref="G126:G127"/>
    <mergeCell ref="H126:H127"/>
    <mergeCell ref="H133:J133"/>
    <mergeCell ref="A134:N134"/>
    <mergeCell ref="A144:N144"/>
    <mergeCell ref="A146:A148"/>
    <mergeCell ref="L146:N146"/>
    <mergeCell ref="C163:C164"/>
    <mergeCell ref="D163:D164"/>
    <mergeCell ref="E163:E164"/>
    <mergeCell ref="F163:F164"/>
    <mergeCell ref="G163:G164"/>
    <mergeCell ref="H163:H164"/>
    <mergeCell ref="I163:I164"/>
    <mergeCell ref="J163:J164"/>
    <mergeCell ref="H169:J169"/>
    <mergeCell ref="F170:G170"/>
    <mergeCell ref="A189:G189"/>
    <mergeCell ref="A190:G190"/>
    <mergeCell ref="A191:G191"/>
    <mergeCell ref="A192:J192"/>
    <mergeCell ref="C6:C8"/>
    <mergeCell ref="D6:E6"/>
    <mergeCell ref="D7:D8"/>
    <mergeCell ref="E7:E8"/>
    <mergeCell ref="F6:F8"/>
    <mergeCell ref="G6:G8"/>
    <mergeCell ref="F21:G21"/>
    <mergeCell ref="H6:K6"/>
    <mergeCell ref="L6:N6"/>
    <mergeCell ref="H7:H8"/>
    <mergeCell ref="I7:I8"/>
    <mergeCell ref="J7:J8"/>
    <mergeCell ref="K7:K8"/>
    <mergeCell ref="L7:L8"/>
    <mergeCell ref="M7:M8"/>
    <mergeCell ref="D28:F28"/>
    <mergeCell ref="D29:F29"/>
    <mergeCell ref="N7:N8"/>
    <mergeCell ref="A10:N10"/>
    <mergeCell ref="A22:N22"/>
    <mergeCell ref="A25:B25"/>
    <mergeCell ref="A28:B28"/>
    <mergeCell ref="I28:K28"/>
    <mergeCell ref="A29:B29"/>
    <mergeCell ref="I29:K29"/>
    <mergeCell ref="A34:N34"/>
    <mergeCell ref="A35:N35"/>
    <mergeCell ref="A36:A38"/>
    <mergeCell ref="D36:E36"/>
    <mergeCell ref="H36:K36"/>
    <mergeCell ref="L36:N36"/>
    <mergeCell ref="N37:N38"/>
    <mergeCell ref="L37:L38"/>
    <mergeCell ref="M37:M38"/>
    <mergeCell ref="A40:N40"/>
    <mergeCell ref="A52:N52"/>
    <mergeCell ref="H55:K55"/>
    <mergeCell ref="L55:N55"/>
    <mergeCell ref="H56:H57"/>
    <mergeCell ref="I56:I57"/>
    <mergeCell ref="J56:J57"/>
    <mergeCell ref="K56:K57"/>
    <mergeCell ref="L56:L57"/>
    <mergeCell ref="M56:M57"/>
    <mergeCell ref="N56:N57"/>
    <mergeCell ref="H74:K74"/>
    <mergeCell ref="L74:N74"/>
    <mergeCell ref="E75:E76"/>
    <mergeCell ref="F75:F76"/>
    <mergeCell ref="G75:G76"/>
    <mergeCell ref="H75:H76"/>
    <mergeCell ref="I75:I76"/>
    <mergeCell ref="J75:J76"/>
    <mergeCell ref="K75:K76"/>
    <mergeCell ref="L75:L76"/>
    <mergeCell ref="M75:M76"/>
    <mergeCell ref="N75:N76"/>
    <mergeCell ref="H65:J65"/>
    <mergeCell ref="A66:N66"/>
    <mergeCell ref="A71:N71"/>
    <mergeCell ref="A73:N73"/>
    <mergeCell ref="A74:A76"/>
    <mergeCell ref="B74:B76"/>
    <mergeCell ref="D74:E74"/>
    <mergeCell ref="A1:N1"/>
    <mergeCell ref="A2:N2"/>
    <mergeCell ref="A3:N3"/>
    <mergeCell ref="A4:B4"/>
    <mergeCell ref="M4:N4"/>
    <mergeCell ref="A6:A8"/>
    <mergeCell ref="B6:B8"/>
    <mergeCell ref="B36:B38"/>
    <mergeCell ref="C37:C38"/>
    <mergeCell ref="A55:A57"/>
    <mergeCell ref="B55:B57"/>
    <mergeCell ref="C56:C57"/>
    <mergeCell ref="F37:F38"/>
    <mergeCell ref="G37:G38"/>
    <mergeCell ref="H37:H38"/>
    <mergeCell ref="I37:I38"/>
    <mergeCell ref="J37:J38"/>
    <mergeCell ref="K37:K38"/>
    <mergeCell ref="D37:D38"/>
    <mergeCell ref="E37:E38"/>
    <mergeCell ref="D55:E55"/>
    <mergeCell ref="D56:D57"/>
    <mergeCell ref="E56:E57"/>
    <mergeCell ref="F56:F57"/>
    <mergeCell ref="G56:G57"/>
    <mergeCell ref="H95:K95"/>
    <mergeCell ref="L95:N95"/>
    <mergeCell ref="B95:B97"/>
    <mergeCell ref="D95:E95"/>
    <mergeCell ref="C96:C97"/>
    <mergeCell ref="D96:D97"/>
    <mergeCell ref="E96:E97"/>
    <mergeCell ref="F96:F97"/>
    <mergeCell ref="G96:G97"/>
    <mergeCell ref="H96:H97"/>
    <mergeCell ref="I96:I97"/>
    <mergeCell ref="J96:J97"/>
    <mergeCell ref="K96:K97"/>
    <mergeCell ref="L96:L97"/>
    <mergeCell ref="M96:M97"/>
    <mergeCell ref="C113:C114"/>
    <mergeCell ref="D113:D114"/>
    <mergeCell ref="E113:E114"/>
    <mergeCell ref="F113:F114"/>
    <mergeCell ref="M163:M164"/>
    <mergeCell ref="N163:N164"/>
    <mergeCell ref="A157:N157"/>
    <mergeCell ref="A161:N161"/>
    <mergeCell ref="A162:A164"/>
    <mergeCell ref="B162:B164"/>
    <mergeCell ref="D162:E162"/>
    <mergeCell ref="H162:K162"/>
    <mergeCell ref="L162:N162"/>
  </mergeCells>
  <printOptions/>
  <pageMargins bottom="0.0" footer="0.0" header="0.0" left="0.2" right="0.0" top="1.0"/>
  <pageSetup paperSize="5" scale="85"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0"/>
    <col customWidth="1" min="2" max="2" width="15.86"/>
    <col customWidth="1" min="3" max="3" width="16.71"/>
    <col customWidth="1" min="4" max="4" width="11.86"/>
    <col customWidth="1" min="5" max="5" width="12.57"/>
    <col customWidth="1" min="6" max="6" width="13.14"/>
    <col customWidth="1" min="7" max="7" width="8.71"/>
    <col customWidth="1" min="8" max="8" width="15.43"/>
    <col customWidth="1" min="9" max="9" width="15.29"/>
    <col customWidth="1" min="10" max="10" width="12.43"/>
    <col customWidth="1" min="11" max="11" width="13.43"/>
    <col customWidth="1" min="12" max="12" width="9.86"/>
    <col customWidth="1" min="13" max="13" width="9.0"/>
    <col customWidth="1" min="14" max="14" width="9.71"/>
    <col customWidth="1" min="15" max="15" width="12.57"/>
    <col customWidth="1" min="16" max="16" width="15.29"/>
    <col customWidth="1" min="17" max="26" width="8.71"/>
  </cols>
  <sheetData>
    <row r="1">
      <c r="A1" s="1" t="s">
        <v>502</v>
      </c>
    </row>
    <row r="2">
      <c r="A2" s="1" t="s">
        <v>1</v>
      </c>
    </row>
    <row r="3">
      <c r="A3" s="1"/>
    </row>
    <row r="4">
      <c r="A4" s="2" t="s">
        <v>2</v>
      </c>
      <c r="C4" s="1"/>
      <c r="D4" s="1"/>
      <c r="E4" s="1"/>
      <c r="F4" s="1"/>
      <c r="G4" s="1"/>
      <c r="H4" s="1"/>
      <c r="I4" s="1"/>
      <c r="J4" s="1"/>
      <c r="K4" s="1"/>
      <c r="L4" s="3"/>
      <c r="M4" s="4" t="s">
        <v>3</v>
      </c>
    </row>
    <row r="5">
      <c r="A5" s="5"/>
      <c r="B5" s="6"/>
      <c r="C5" s="7"/>
      <c r="D5" s="8"/>
      <c r="E5" s="8"/>
      <c r="F5" s="8"/>
      <c r="G5" s="8"/>
      <c r="H5" s="8"/>
      <c r="I5" s="8"/>
      <c r="J5" s="8"/>
      <c r="K5" s="7"/>
      <c r="L5" s="9"/>
      <c r="M5" s="9"/>
      <c r="N5" s="9"/>
    </row>
    <row r="6">
      <c r="A6" s="10" t="s">
        <v>4</v>
      </c>
      <c r="B6" s="11" t="s">
        <v>5</v>
      </c>
      <c r="C6" s="12" t="s">
        <v>6</v>
      </c>
      <c r="D6" s="13" t="s">
        <v>7</v>
      </c>
      <c r="E6" s="14"/>
      <c r="F6" s="10" t="s">
        <v>8</v>
      </c>
      <c r="G6" s="10" t="s">
        <v>9</v>
      </c>
      <c r="H6" s="15" t="s">
        <v>10</v>
      </c>
      <c r="I6" s="16"/>
      <c r="J6" s="16"/>
      <c r="K6" s="14"/>
      <c r="L6" s="17" t="s">
        <v>558</v>
      </c>
      <c r="M6" s="16"/>
      <c r="N6" s="14"/>
    </row>
    <row r="7">
      <c r="A7" s="18"/>
      <c r="B7" s="18"/>
      <c r="C7" s="18"/>
      <c r="D7" s="10" t="s">
        <v>12</v>
      </c>
      <c r="E7" s="10" t="s">
        <v>13</v>
      </c>
      <c r="F7" s="18"/>
      <c r="G7" s="18"/>
      <c r="H7" s="10" t="s">
        <v>14</v>
      </c>
      <c r="I7" s="10" t="s">
        <v>15</v>
      </c>
      <c r="J7" s="10" t="s">
        <v>16</v>
      </c>
      <c r="K7" s="10" t="s">
        <v>17</v>
      </c>
      <c r="L7" s="10" t="s">
        <v>18</v>
      </c>
      <c r="M7" s="10" t="s">
        <v>19</v>
      </c>
      <c r="N7" s="19" t="s">
        <v>20</v>
      </c>
    </row>
    <row r="8" ht="25.5" customHeight="1">
      <c r="A8" s="20"/>
      <c r="B8" s="20"/>
      <c r="C8" s="20"/>
      <c r="D8" s="20"/>
      <c r="E8" s="20"/>
      <c r="F8" s="20"/>
      <c r="G8" s="20"/>
      <c r="H8" s="20"/>
      <c r="I8" s="20"/>
      <c r="J8" s="20"/>
      <c r="K8" s="20"/>
      <c r="L8" s="20"/>
      <c r="M8" s="20"/>
      <c r="N8" s="20"/>
    </row>
    <row r="9">
      <c r="A9" s="21" t="s">
        <v>21</v>
      </c>
      <c r="B9" s="21" t="s">
        <v>22</v>
      </c>
      <c r="C9" s="21" t="s">
        <v>23</v>
      </c>
      <c r="D9" s="21" t="s">
        <v>24</v>
      </c>
      <c r="E9" s="21" t="s">
        <v>25</v>
      </c>
      <c r="F9" s="21" t="s">
        <v>26</v>
      </c>
      <c r="G9" s="21" t="s">
        <v>27</v>
      </c>
      <c r="H9" s="21" t="s">
        <v>28</v>
      </c>
      <c r="I9" s="21" t="s">
        <v>29</v>
      </c>
      <c r="J9" s="21" t="s">
        <v>30</v>
      </c>
      <c r="K9" s="21" t="s">
        <v>31</v>
      </c>
      <c r="L9" s="21" t="s">
        <v>32</v>
      </c>
      <c r="M9" s="21" t="s">
        <v>33</v>
      </c>
      <c r="N9" s="21" t="s">
        <v>34</v>
      </c>
    </row>
    <row r="10">
      <c r="A10" s="192" t="s">
        <v>35</v>
      </c>
      <c r="B10" s="16"/>
      <c r="C10" s="16"/>
      <c r="D10" s="16"/>
      <c r="E10" s="16"/>
      <c r="F10" s="16"/>
      <c r="G10" s="16"/>
      <c r="H10" s="16"/>
      <c r="I10" s="16"/>
      <c r="J10" s="16"/>
      <c r="K10" s="16"/>
      <c r="L10" s="16"/>
      <c r="M10" s="16"/>
      <c r="N10" s="14"/>
    </row>
    <row r="11">
      <c r="A11" s="23" t="s">
        <v>36</v>
      </c>
      <c r="B11" s="24" t="s">
        <v>37</v>
      </c>
      <c r="C11" s="23" t="s">
        <v>38</v>
      </c>
      <c r="D11" s="25" t="s">
        <v>39</v>
      </c>
      <c r="E11" s="26" t="s">
        <v>40</v>
      </c>
      <c r="F11" s="27"/>
      <c r="G11" s="23" t="s">
        <v>41</v>
      </c>
      <c r="H11" s="28">
        <v>4835961.34</v>
      </c>
      <c r="I11" s="29">
        <v>2.088919263E7</v>
      </c>
      <c r="J11" s="30"/>
      <c r="K11" s="31">
        <f t="shared" ref="K11:K35" si="1">SUM(H11:J11)</f>
        <v>25725153.97</v>
      </c>
      <c r="L11" s="32"/>
      <c r="M11" s="33"/>
      <c r="N11" s="34"/>
    </row>
    <row r="12">
      <c r="A12" s="23" t="s">
        <v>42</v>
      </c>
      <c r="B12" s="24"/>
      <c r="C12" s="23" t="s">
        <v>43</v>
      </c>
      <c r="D12" s="25" t="s">
        <v>39</v>
      </c>
      <c r="E12" s="26" t="s">
        <v>40</v>
      </c>
      <c r="F12" s="27"/>
      <c r="G12" s="23" t="s">
        <v>41</v>
      </c>
      <c r="H12" s="35">
        <v>36192.52</v>
      </c>
      <c r="I12" s="36"/>
      <c r="J12" s="37"/>
      <c r="K12" s="31">
        <f t="shared" si="1"/>
        <v>36192.52</v>
      </c>
      <c r="L12" s="32"/>
      <c r="M12" s="33"/>
      <c r="N12" s="34"/>
    </row>
    <row r="13">
      <c r="A13" s="23" t="s">
        <v>44</v>
      </c>
      <c r="B13" s="24"/>
      <c r="C13" s="23" t="s">
        <v>45</v>
      </c>
      <c r="D13" s="25" t="s">
        <v>39</v>
      </c>
      <c r="E13" s="26" t="s">
        <v>40</v>
      </c>
      <c r="F13" s="27"/>
      <c r="G13" s="23" t="s">
        <v>41</v>
      </c>
      <c r="H13" s="35">
        <v>35970.48</v>
      </c>
      <c r="I13" s="36"/>
      <c r="J13" s="37"/>
      <c r="K13" s="31">
        <f t="shared" si="1"/>
        <v>35970.48</v>
      </c>
      <c r="L13" s="32"/>
      <c r="M13" s="33"/>
      <c r="N13" s="34"/>
    </row>
    <row r="14">
      <c r="A14" s="23" t="s">
        <v>46</v>
      </c>
      <c r="B14" s="24"/>
      <c r="C14" s="23" t="s">
        <v>47</v>
      </c>
      <c r="D14" s="25" t="s">
        <v>39</v>
      </c>
      <c r="E14" s="26" t="s">
        <v>40</v>
      </c>
      <c r="F14" s="27"/>
      <c r="G14" s="23" t="s">
        <v>41</v>
      </c>
      <c r="H14" s="37">
        <v>0.0</v>
      </c>
      <c r="I14" s="36"/>
      <c r="J14" s="37"/>
      <c r="K14" s="31">
        <f t="shared" si="1"/>
        <v>0</v>
      </c>
      <c r="L14" s="32"/>
      <c r="M14" s="33"/>
      <c r="N14" s="34"/>
    </row>
    <row r="15">
      <c r="A15" s="23" t="s">
        <v>48</v>
      </c>
      <c r="B15" s="24"/>
      <c r="C15" s="23" t="s">
        <v>49</v>
      </c>
      <c r="D15" s="25" t="s">
        <v>39</v>
      </c>
      <c r="E15" s="26" t="s">
        <v>40</v>
      </c>
      <c r="F15" s="27"/>
      <c r="G15" s="23" t="s">
        <v>41</v>
      </c>
      <c r="H15" s="37">
        <v>0.0</v>
      </c>
      <c r="I15" s="36"/>
      <c r="J15" s="37"/>
      <c r="K15" s="31">
        <f t="shared" si="1"/>
        <v>0</v>
      </c>
      <c r="L15" s="32"/>
      <c r="M15" s="33"/>
      <c r="N15" s="34"/>
    </row>
    <row r="16">
      <c r="A16" s="23" t="s">
        <v>50</v>
      </c>
      <c r="B16" s="24"/>
      <c r="C16" s="23" t="s">
        <v>51</v>
      </c>
      <c r="D16" s="25" t="s">
        <v>39</v>
      </c>
      <c r="E16" s="26" t="s">
        <v>40</v>
      </c>
      <c r="F16" s="27"/>
      <c r="G16" s="23" t="s">
        <v>41</v>
      </c>
      <c r="H16" s="37">
        <v>0.0</v>
      </c>
      <c r="I16" s="36"/>
      <c r="J16" s="37"/>
      <c r="K16" s="31">
        <f t="shared" si="1"/>
        <v>0</v>
      </c>
      <c r="L16" s="32"/>
      <c r="M16" s="33"/>
      <c r="N16" s="34"/>
    </row>
    <row r="17">
      <c r="A17" s="23"/>
      <c r="B17" s="24"/>
      <c r="C17" s="23" t="s">
        <v>52</v>
      </c>
      <c r="D17" s="25" t="s">
        <v>39</v>
      </c>
      <c r="E17" s="26" t="s">
        <v>40</v>
      </c>
      <c r="F17" s="27"/>
      <c r="G17" s="23" t="s">
        <v>41</v>
      </c>
      <c r="H17" s="37">
        <v>0.0</v>
      </c>
      <c r="I17" s="36"/>
      <c r="J17" s="37"/>
      <c r="K17" s="31">
        <f t="shared" si="1"/>
        <v>0</v>
      </c>
      <c r="L17" s="32"/>
      <c r="M17" s="33"/>
      <c r="N17" s="34"/>
    </row>
    <row r="18">
      <c r="A18" s="23" t="s">
        <v>53</v>
      </c>
      <c r="B18" s="24" t="s">
        <v>54</v>
      </c>
      <c r="C18" s="23" t="s">
        <v>55</v>
      </c>
      <c r="D18" s="25" t="s">
        <v>39</v>
      </c>
      <c r="E18" s="26" t="s">
        <v>40</v>
      </c>
      <c r="F18" s="27"/>
      <c r="G18" s="23" t="s">
        <v>41</v>
      </c>
      <c r="H18" s="35">
        <v>905643.01</v>
      </c>
      <c r="I18" s="36"/>
      <c r="J18" s="36"/>
      <c r="K18" s="31">
        <f t="shared" si="1"/>
        <v>905643.01</v>
      </c>
      <c r="L18" s="32"/>
      <c r="M18" s="33"/>
      <c r="N18" s="34"/>
    </row>
    <row r="19">
      <c r="A19" s="23" t="s">
        <v>56</v>
      </c>
      <c r="B19" s="24" t="s">
        <v>57</v>
      </c>
      <c r="C19" s="23" t="s">
        <v>58</v>
      </c>
      <c r="D19" s="25" t="s">
        <v>39</v>
      </c>
      <c r="E19" s="26" t="s">
        <v>40</v>
      </c>
      <c r="F19" s="27"/>
      <c r="G19" s="23" t="s">
        <v>41</v>
      </c>
      <c r="H19" s="35">
        <v>235822.34</v>
      </c>
      <c r="I19" s="36"/>
      <c r="J19" s="37"/>
      <c r="K19" s="31">
        <f t="shared" si="1"/>
        <v>235822.34</v>
      </c>
      <c r="L19" s="32"/>
      <c r="M19" s="33"/>
      <c r="N19" s="34"/>
    </row>
    <row r="20">
      <c r="A20" s="23" t="s">
        <v>59</v>
      </c>
      <c r="B20" s="24" t="s">
        <v>60</v>
      </c>
      <c r="C20" s="23" t="s">
        <v>61</v>
      </c>
      <c r="D20" s="25" t="s">
        <v>39</v>
      </c>
      <c r="E20" s="26" t="s">
        <v>40</v>
      </c>
      <c r="F20" s="27"/>
      <c r="G20" s="23" t="s">
        <v>41</v>
      </c>
      <c r="H20" s="35">
        <v>141376.04</v>
      </c>
      <c r="I20" s="36"/>
      <c r="J20" s="37"/>
      <c r="K20" s="31">
        <f t="shared" si="1"/>
        <v>141376.04</v>
      </c>
      <c r="L20" s="32"/>
      <c r="M20" s="33"/>
      <c r="N20" s="34"/>
    </row>
    <row r="21" ht="15.75" customHeight="1">
      <c r="A21" s="23" t="s">
        <v>62</v>
      </c>
      <c r="B21" s="24" t="s">
        <v>63</v>
      </c>
      <c r="C21" s="23" t="s">
        <v>64</v>
      </c>
      <c r="D21" s="25" t="s">
        <v>39</v>
      </c>
      <c r="E21" s="26" t="s">
        <v>40</v>
      </c>
      <c r="F21" s="27"/>
      <c r="G21" s="23" t="s">
        <v>41</v>
      </c>
      <c r="H21" s="35">
        <v>420860.96</v>
      </c>
      <c r="I21" s="36"/>
      <c r="J21" s="37"/>
      <c r="K21" s="31">
        <f t="shared" si="1"/>
        <v>420860.96</v>
      </c>
      <c r="L21" s="32"/>
      <c r="M21" s="33"/>
      <c r="N21" s="34"/>
    </row>
    <row r="22" ht="15.75" customHeight="1">
      <c r="A22" s="23" t="s">
        <v>65</v>
      </c>
      <c r="B22" s="24" t="s">
        <v>66</v>
      </c>
      <c r="C22" s="23" t="s">
        <v>66</v>
      </c>
      <c r="D22" s="25" t="s">
        <v>39</v>
      </c>
      <c r="E22" s="26" t="s">
        <v>40</v>
      </c>
      <c r="F22" s="27"/>
      <c r="G22" s="23" t="s">
        <v>41</v>
      </c>
      <c r="H22" s="35">
        <v>238740.58</v>
      </c>
      <c r="I22" s="36"/>
      <c r="J22" s="37"/>
      <c r="K22" s="31">
        <f t="shared" si="1"/>
        <v>238740.58</v>
      </c>
      <c r="L22" s="32"/>
      <c r="M22" s="33"/>
      <c r="N22" s="34"/>
    </row>
    <row r="23" ht="15.75" customHeight="1">
      <c r="A23" s="23" t="s">
        <v>67</v>
      </c>
      <c r="B23" s="34" t="s">
        <v>68</v>
      </c>
      <c r="C23" s="23" t="s">
        <v>69</v>
      </c>
      <c r="D23" s="25" t="s">
        <v>39</v>
      </c>
      <c r="E23" s="26" t="s">
        <v>40</v>
      </c>
      <c r="F23" s="27"/>
      <c r="G23" s="23" t="s">
        <v>41</v>
      </c>
      <c r="H23" s="31">
        <v>28024.62</v>
      </c>
      <c r="I23" s="37"/>
      <c r="J23" s="37"/>
      <c r="K23" s="31">
        <f t="shared" si="1"/>
        <v>28024.62</v>
      </c>
      <c r="L23" s="32"/>
      <c r="M23" s="33"/>
      <c r="N23" s="34"/>
    </row>
    <row r="24" ht="15.75" customHeight="1">
      <c r="A24" s="23" t="s">
        <v>70</v>
      </c>
      <c r="B24" s="24" t="s">
        <v>71</v>
      </c>
      <c r="C24" s="23" t="s">
        <v>72</v>
      </c>
      <c r="D24" s="25" t="s">
        <v>39</v>
      </c>
      <c r="E24" s="26" t="s">
        <v>40</v>
      </c>
      <c r="F24" s="27"/>
      <c r="G24" s="23" t="s">
        <v>41</v>
      </c>
      <c r="H24" s="35">
        <v>158044.9</v>
      </c>
      <c r="I24" s="36"/>
      <c r="J24" s="37"/>
      <c r="K24" s="31">
        <f t="shared" si="1"/>
        <v>158044.9</v>
      </c>
      <c r="L24" s="32"/>
      <c r="M24" s="33"/>
      <c r="N24" s="34"/>
    </row>
    <row r="25" ht="15.75" customHeight="1">
      <c r="A25" s="23" t="s">
        <v>73</v>
      </c>
      <c r="B25" s="24" t="s">
        <v>74</v>
      </c>
      <c r="C25" s="23" t="s">
        <v>75</v>
      </c>
      <c r="D25" s="25" t="s">
        <v>39</v>
      </c>
      <c r="E25" s="26" t="s">
        <v>40</v>
      </c>
      <c r="F25" s="27"/>
      <c r="G25" s="23" t="s">
        <v>41</v>
      </c>
      <c r="H25" s="31">
        <v>255028.8</v>
      </c>
      <c r="I25" s="37"/>
      <c r="J25" s="37"/>
      <c r="K25" s="31">
        <f t="shared" si="1"/>
        <v>255028.8</v>
      </c>
      <c r="L25" s="32"/>
      <c r="M25" s="33"/>
      <c r="N25" s="34"/>
    </row>
    <row r="26" ht="15.75" customHeight="1">
      <c r="A26" s="23" t="s">
        <v>76</v>
      </c>
      <c r="B26" s="24" t="s">
        <v>77</v>
      </c>
      <c r="C26" s="23" t="s">
        <v>78</v>
      </c>
      <c r="D26" s="25" t="s">
        <v>39</v>
      </c>
      <c r="E26" s="26" t="s">
        <v>40</v>
      </c>
      <c r="F26" s="27"/>
      <c r="G26" s="23" t="s">
        <v>41</v>
      </c>
      <c r="H26" s="31">
        <v>508799.37</v>
      </c>
      <c r="I26" s="37"/>
      <c r="J26" s="37"/>
      <c r="K26" s="31">
        <f t="shared" si="1"/>
        <v>508799.37</v>
      </c>
      <c r="L26" s="32"/>
      <c r="M26" s="33"/>
      <c r="N26" s="34"/>
    </row>
    <row r="27" ht="15.75" customHeight="1">
      <c r="A27" s="23" t="s">
        <v>79</v>
      </c>
      <c r="B27" s="24" t="s">
        <v>80</v>
      </c>
      <c r="C27" s="23" t="s">
        <v>81</v>
      </c>
      <c r="D27" s="25" t="s">
        <v>39</v>
      </c>
      <c r="E27" s="26" t="s">
        <v>40</v>
      </c>
      <c r="F27" s="27"/>
      <c r="G27" s="23" t="s">
        <v>41</v>
      </c>
      <c r="H27" s="31">
        <v>159916.38</v>
      </c>
      <c r="I27" s="37"/>
      <c r="J27" s="37"/>
      <c r="K27" s="31">
        <f t="shared" si="1"/>
        <v>159916.38</v>
      </c>
      <c r="L27" s="32"/>
      <c r="M27" s="33"/>
      <c r="N27" s="34"/>
    </row>
    <row r="28" ht="15.75" customHeight="1">
      <c r="A28" s="23" t="s">
        <v>82</v>
      </c>
      <c r="B28" s="38" t="s">
        <v>83</v>
      </c>
      <c r="C28" s="39" t="s">
        <v>84</v>
      </c>
      <c r="D28" s="40" t="s">
        <v>39</v>
      </c>
      <c r="E28" s="41" t="s">
        <v>40</v>
      </c>
      <c r="F28" s="42"/>
      <c r="G28" s="39" t="s">
        <v>41</v>
      </c>
      <c r="H28" s="43">
        <v>85786.74</v>
      </c>
      <c r="I28" s="44"/>
      <c r="J28" s="44"/>
      <c r="K28" s="43">
        <f t="shared" si="1"/>
        <v>85786.74</v>
      </c>
      <c r="L28" s="27"/>
      <c r="M28" s="27"/>
      <c r="N28" s="27"/>
    </row>
    <row r="29" ht="15.75" customHeight="1">
      <c r="A29" s="23" t="s">
        <v>85</v>
      </c>
      <c r="B29" s="24" t="s">
        <v>86</v>
      </c>
      <c r="C29" s="23" t="s">
        <v>87</v>
      </c>
      <c r="D29" s="25" t="s">
        <v>39</v>
      </c>
      <c r="E29" s="26" t="s">
        <v>40</v>
      </c>
      <c r="F29" s="27"/>
      <c r="G29" s="23" t="s">
        <v>41</v>
      </c>
      <c r="H29" s="31">
        <v>97250.88</v>
      </c>
      <c r="I29" s="37"/>
      <c r="J29" s="37"/>
      <c r="K29" s="31">
        <f t="shared" si="1"/>
        <v>97250.88</v>
      </c>
      <c r="L29" s="23"/>
      <c r="M29" s="23"/>
      <c r="N29" s="23"/>
    </row>
    <row r="30" ht="15.75" customHeight="1">
      <c r="A30" s="23" t="s">
        <v>88</v>
      </c>
      <c r="B30" s="24" t="s">
        <v>89</v>
      </c>
      <c r="C30" s="23" t="s">
        <v>90</v>
      </c>
      <c r="D30" s="25" t="s">
        <v>39</v>
      </c>
      <c r="E30" s="26" t="s">
        <v>40</v>
      </c>
      <c r="F30" s="27"/>
      <c r="G30" s="23" t="s">
        <v>41</v>
      </c>
      <c r="H30" s="31">
        <v>230588.54</v>
      </c>
      <c r="I30" s="37"/>
      <c r="J30" s="37"/>
      <c r="K30" s="45">
        <f t="shared" si="1"/>
        <v>230588.54</v>
      </c>
      <c r="L30" s="32"/>
      <c r="M30" s="33"/>
      <c r="N30" s="34"/>
    </row>
    <row r="31" ht="15.75" customHeight="1">
      <c r="A31" s="23" t="s">
        <v>91</v>
      </c>
      <c r="B31" s="24" t="s">
        <v>92</v>
      </c>
      <c r="C31" s="23" t="s">
        <v>93</v>
      </c>
      <c r="D31" s="25" t="s">
        <v>39</v>
      </c>
      <c r="E31" s="26" t="s">
        <v>40</v>
      </c>
      <c r="F31" s="27"/>
      <c r="G31" s="23" t="s">
        <v>41</v>
      </c>
      <c r="H31" s="31">
        <v>101789.48</v>
      </c>
      <c r="I31" s="37"/>
      <c r="J31" s="37"/>
      <c r="K31" s="45">
        <f t="shared" si="1"/>
        <v>101789.48</v>
      </c>
      <c r="L31" s="32"/>
      <c r="M31" s="33"/>
      <c r="N31" s="34"/>
    </row>
    <row r="32" ht="15.75" customHeight="1">
      <c r="A32" s="23" t="s">
        <v>96</v>
      </c>
      <c r="B32" s="24" t="s">
        <v>97</v>
      </c>
      <c r="C32" s="23" t="s">
        <v>98</v>
      </c>
      <c r="D32" s="25" t="s">
        <v>39</v>
      </c>
      <c r="E32" s="26" t="s">
        <v>40</v>
      </c>
      <c r="F32" s="27"/>
      <c r="G32" s="23" t="s">
        <v>41</v>
      </c>
      <c r="H32" s="31">
        <v>51640.16</v>
      </c>
      <c r="I32" s="37"/>
      <c r="J32" s="37"/>
      <c r="K32" s="45">
        <f t="shared" si="1"/>
        <v>51640.16</v>
      </c>
      <c r="L32" s="32"/>
      <c r="M32" s="33"/>
      <c r="N32" s="34"/>
    </row>
    <row r="33" ht="15.75" customHeight="1">
      <c r="A33" s="23" t="s">
        <v>99</v>
      </c>
      <c r="B33" s="51" t="s">
        <v>100</v>
      </c>
      <c r="C33" s="52" t="s">
        <v>559</v>
      </c>
      <c r="D33" s="25" t="s">
        <v>39</v>
      </c>
      <c r="E33" s="26" t="s">
        <v>40</v>
      </c>
      <c r="F33" s="27"/>
      <c r="G33" s="23" t="s">
        <v>41</v>
      </c>
      <c r="H33" s="31">
        <v>1422451.68</v>
      </c>
      <c r="I33" s="37"/>
      <c r="J33" s="37"/>
      <c r="K33" s="45">
        <f t="shared" si="1"/>
        <v>1422451.68</v>
      </c>
      <c r="L33" s="32"/>
      <c r="M33" s="33"/>
      <c r="N33" s="34"/>
    </row>
    <row r="34" ht="15.75" customHeight="1">
      <c r="A34" s="23" t="s">
        <v>102</v>
      </c>
      <c r="B34" s="51" t="s">
        <v>105</v>
      </c>
      <c r="C34" s="52" t="s">
        <v>106</v>
      </c>
      <c r="D34" s="25" t="s">
        <v>39</v>
      </c>
      <c r="E34" s="26" t="s">
        <v>40</v>
      </c>
      <c r="F34" s="27"/>
      <c r="G34" s="23" t="s">
        <v>41</v>
      </c>
      <c r="H34" s="31">
        <v>241198.88</v>
      </c>
      <c r="I34" s="37"/>
      <c r="J34" s="37"/>
      <c r="K34" s="45">
        <f t="shared" si="1"/>
        <v>241198.88</v>
      </c>
      <c r="L34" s="32"/>
      <c r="M34" s="33"/>
      <c r="N34" s="34"/>
    </row>
    <row r="35" ht="15.75" customHeight="1">
      <c r="A35" s="23" t="s">
        <v>104</v>
      </c>
      <c r="B35" s="24" t="s">
        <v>108</v>
      </c>
      <c r="C35" s="23" t="s">
        <v>109</v>
      </c>
      <c r="D35" s="25" t="s">
        <v>39</v>
      </c>
      <c r="E35" s="26" t="s">
        <v>40</v>
      </c>
      <c r="F35" s="27"/>
      <c r="G35" s="23" t="s">
        <v>41</v>
      </c>
      <c r="H35" s="31">
        <v>296899.2</v>
      </c>
      <c r="I35" s="37"/>
      <c r="J35" s="37"/>
      <c r="K35" s="45">
        <f t="shared" si="1"/>
        <v>296899.2</v>
      </c>
      <c r="L35" s="32"/>
      <c r="M35" s="33"/>
      <c r="N35" s="34"/>
    </row>
    <row r="36" ht="15.75" customHeight="1">
      <c r="A36" s="46" t="s">
        <v>560</v>
      </c>
    </row>
    <row r="37" ht="26.25" customHeight="1">
      <c r="A37" s="10" t="s">
        <v>4</v>
      </c>
      <c r="B37" s="11" t="s">
        <v>5</v>
      </c>
      <c r="C37" s="49"/>
      <c r="D37" s="13" t="s">
        <v>7</v>
      </c>
      <c r="E37" s="14"/>
      <c r="F37" s="50"/>
      <c r="G37" s="50"/>
      <c r="H37" s="15" t="s">
        <v>10</v>
      </c>
      <c r="I37" s="16"/>
      <c r="J37" s="16"/>
      <c r="K37" s="14"/>
      <c r="L37" s="13" t="s">
        <v>561</v>
      </c>
      <c r="M37" s="16"/>
      <c r="N37" s="14"/>
    </row>
    <row r="38" ht="15.75" customHeight="1">
      <c r="A38" s="18"/>
      <c r="B38" s="18"/>
      <c r="C38" s="12" t="s">
        <v>6</v>
      </c>
      <c r="D38" s="10" t="s">
        <v>12</v>
      </c>
      <c r="E38" s="10" t="s">
        <v>13</v>
      </c>
      <c r="F38" s="10" t="s">
        <v>8</v>
      </c>
      <c r="G38" s="10" t="s">
        <v>9</v>
      </c>
      <c r="H38" s="10" t="s">
        <v>14</v>
      </c>
      <c r="I38" s="10" t="s">
        <v>15</v>
      </c>
      <c r="J38" s="10" t="s">
        <v>16</v>
      </c>
      <c r="K38" s="10" t="s">
        <v>17</v>
      </c>
      <c r="L38" s="10" t="s">
        <v>18</v>
      </c>
      <c r="M38" s="10" t="s">
        <v>19</v>
      </c>
      <c r="N38" s="10" t="s">
        <v>20</v>
      </c>
    </row>
    <row r="39" ht="30.0" customHeight="1">
      <c r="A39" s="20"/>
      <c r="B39" s="20"/>
      <c r="C39" s="20"/>
      <c r="D39" s="20"/>
      <c r="E39" s="20"/>
      <c r="F39" s="20"/>
      <c r="G39" s="20"/>
      <c r="H39" s="20"/>
      <c r="I39" s="20"/>
      <c r="J39" s="20"/>
      <c r="K39" s="20"/>
      <c r="L39" s="20"/>
      <c r="M39" s="20"/>
      <c r="N39" s="20"/>
    </row>
    <row r="40" ht="15.75" customHeight="1">
      <c r="A40" s="21" t="s">
        <v>21</v>
      </c>
      <c r="B40" s="21" t="s">
        <v>22</v>
      </c>
      <c r="C40" s="21" t="s">
        <v>23</v>
      </c>
      <c r="D40" s="21" t="s">
        <v>24</v>
      </c>
      <c r="E40" s="21" t="s">
        <v>25</v>
      </c>
      <c r="F40" s="21" t="s">
        <v>26</v>
      </c>
      <c r="G40" s="21" t="s">
        <v>27</v>
      </c>
      <c r="H40" s="21" t="s">
        <v>28</v>
      </c>
      <c r="I40" s="21" t="s">
        <v>29</v>
      </c>
      <c r="J40" s="21" t="s">
        <v>30</v>
      </c>
      <c r="K40" s="21" t="s">
        <v>31</v>
      </c>
      <c r="L40" s="21" t="s">
        <v>32</v>
      </c>
      <c r="M40" s="21" t="s">
        <v>33</v>
      </c>
      <c r="N40" s="21" t="s">
        <v>34</v>
      </c>
    </row>
    <row r="41" ht="15.75" customHeight="1">
      <c r="A41" s="23" t="s">
        <v>107</v>
      </c>
      <c r="B41" s="24" t="s">
        <v>111</v>
      </c>
      <c r="C41" s="23" t="s">
        <v>112</v>
      </c>
      <c r="D41" s="25" t="s">
        <v>39</v>
      </c>
      <c r="E41" s="26" t="s">
        <v>40</v>
      </c>
      <c r="F41" s="27"/>
      <c r="G41" s="23" t="s">
        <v>41</v>
      </c>
      <c r="H41" s="31">
        <v>432169.14</v>
      </c>
      <c r="I41" s="37"/>
      <c r="J41" s="37"/>
      <c r="K41" s="45">
        <f t="shared" ref="K41:K44" si="2">SUM(H41:J41)</f>
        <v>432169.14</v>
      </c>
      <c r="L41" s="32"/>
      <c r="M41" s="33"/>
      <c r="N41" s="34"/>
    </row>
    <row r="42" ht="15.75" customHeight="1">
      <c r="A42" s="23" t="s">
        <v>110</v>
      </c>
      <c r="B42" s="24" t="s">
        <v>114</v>
      </c>
      <c r="C42" s="23" t="s">
        <v>115</v>
      </c>
      <c r="D42" s="25" t="s">
        <v>39</v>
      </c>
      <c r="E42" s="26" t="s">
        <v>40</v>
      </c>
      <c r="F42" s="27"/>
      <c r="G42" s="23" t="s">
        <v>41</v>
      </c>
      <c r="H42" s="31">
        <v>200565.56</v>
      </c>
      <c r="I42" s="37"/>
      <c r="J42" s="37"/>
      <c r="K42" s="45">
        <f t="shared" si="2"/>
        <v>200565.56</v>
      </c>
      <c r="L42" s="32"/>
      <c r="M42" s="33"/>
      <c r="N42" s="34"/>
    </row>
    <row r="43" ht="15.75" customHeight="1">
      <c r="A43" s="23" t="s">
        <v>113</v>
      </c>
      <c r="B43" s="24" t="s">
        <v>117</v>
      </c>
      <c r="C43" s="23" t="s">
        <v>118</v>
      </c>
      <c r="D43" s="25" t="s">
        <v>39</v>
      </c>
      <c r="E43" s="26" t="s">
        <v>40</v>
      </c>
      <c r="F43" s="27"/>
      <c r="G43" s="23" t="s">
        <v>41</v>
      </c>
      <c r="H43" s="31">
        <v>86992.1</v>
      </c>
      <c r="I43" s="37"/>
      <c r="J43" s="37"/>
      <c r="K43" s="45">
        <f t="shared" si="2"/>
        <v>86992.1</v>
      </c>
      <c r="L43" s="32"/>
      <c r="M43" s="33"/>
      <c r="N43" s="34"/>
    </row>
    <row r="44" ht="15.75" customHeight="1">
      <c r="A44" s="23" t="s">
        <v>116</v>
      </c>
      <c r="B44" s="24" t="s">
        <v>120</v>
      </c>
      <c r="C44" s="23" t="s">
        <v>121</v>
      </c>
      <c r="D44" s="25" t="s">
        <v>39</v>
      </c>
      <c r="E44" s="26" t="s">
        <v>40</v>
      </c>
      <c r="F44" s="27"/>
      <c r="G44" s="23" t="s">
        <v>41</v>
      </c>
      <c r="H44" s="31">
        <v>158346.24</v>
      </c>
      <c r="I44" s="37"/>
      <c r="J44" s="37"/>
      <c r="K44" s="45">
        <f t="shared" si="2"/>
        <v>158346.24</v>
      </c>
      <c r="L44" s="32"/>
      <c r="M44" s="33"/>
      <c r="N44" s="34"/>
    </row>
    <row r="45" ht="15.75" customHeight="1">
      <c r="A45" s="23" t="s">
        <v>119</v>
      </c>
      <c r="B45" s="24" t="s">
        <v>123</v>
      </c>
      <c r="C45" s="23" t="s">
        <v>124</v>
      </c>
      <c r="D45" s="25" t="s">
        <v>39</v>
      </c>
      <c r="E45" s="26" t="s">
        <v>40</v>
      </c>
      <c r="F45" s="27"/>
      <c r="G45" s="23" t="s">
        <v>41</v>
      </c>
      <c r="H45" s="31">
        <v>161613.4</v>
      </c>
      <c r="I45" s="37"/>
      <c r="J45" s="37"/>
      <c r="K45" s="45">
        <f t="shared" ref="K45:K47" si="3">SUM(H45:I45)</f>
        <v>161613.4</v>
      </c>
      <c r="L45" s="32"/>
      <c r="M45" s="33"/>
      <c r="N45" s="34"/>
    </row>
    <row r="46" ht="15.75" customHeight="1">
      <c r="A46" s="23" t="s">
        <v>122</v>
      </c>
      <c r="B46" s="24" t="s">
        <v>126</v>
      </c>
      <c r="C46" s="23" t="s">
        <v>127</v>
      </c>
      <c r="D46" s="25" t="s">
        <v>39</v>
      </c>
      <c r="E46" s="26" t="s">
        <v>40</v>
      </c>
      <c r="F46" s="27"/>
      <c r="G46" s="23" t="s">
        <v>41</v>
      </c>
      <c r="H46" s="31">
        <v>71528.6</v>
      </c>
      <c r="I46" s="37"/>
      <c r="J46" s="37"/>
      <c r="K46" s="45">
        <f t="shared" si="3"/>
        <v>71528.6</v>
      </c>
      <c r="L46" s="32"/>
      <c r="M46" s="33"/>
      <c r="N46" s="34"/>
    </row>
    <row r="47" ht="15.75" customHeight="1">
      <c r="A47" s="23" t="s">
        <v>125</v>
      </c>
      <c r="B47" s="54" t="s">
        <v>562</v>
      </c>
      <c r="C47" s="23" t="s">
        <v>563</v>
      </c>
      <c r="D47" s="25" t="s">
        <v>39</v>
      </c>
      <c r="E47" s="26" t="s">
        <v>40</v>
      </c>
      <c r="F47" s="27"/>
      <c r="G47" s="23" t="s">
        <v>41</v>
      </c>
      <c r="H47" s="31">
        <v>373645.74</v>
      </c>
      <c r="I47" s="37"/>
      <c r="J47" s="37"/>
      <c r="K47" s="45">
        <f t="shared" si="3"/>
        <v>373645.74</v>
      </c>
      <c r="L47" s="32"/>
      <c r="M47" s="33"/>
      <c r="N47" s="57"/>
    </row>
    <row r="48" ht="15.75" customHeight="1">
      <c r="A48" s="23" t="s">
        <v>428</v>
      </c>
      <c r="B48" s="54" t="s">
        <v>429</v>
      </c>
      <c r="C48" s="23" t="s">
        <v>128</v>
      </c>
      <c r="D48" s="25" t="s">
        <v>39</v>
      </c>
      <c r="E48" s="26" t="s">
        <v>40</v>
      </c>
      <c r="F48" s="27"/>
      <c r="G48" s="23" t="s">
        <v>41</v>
      </c>
      <c r="H48" s="55">
        <v>27152.32</v>
      </c>
      <c r="I48" s="56"/>
      <c r="J48" s="37"/>
      <c r="K48" s="45">
        <f>SUM(H48:J48)</f>
        <v>27152.32</v>
      </c>
      <c r="L48" s="32"/>
      <c r="M48" s="33"/>
      <c r="N48" s="57"/>
    </row>
    <row r="49" ht="15.75" customHeight="1">
      <c r="A49" s="194"/>
      <c r="B49" s="195"/>
      <c r="C49" s="194"/>
      <c r="D49" s="194"/>
      <c r="E49" s="194"/>
      <c r="F49" s="196" t="s">
        <v>521</v>
      </c>
      <c r="G49" s="14"/>
      <c r="H49" s="60">
        <f>H48+H47+H46+H45+H44+H43+H42+H41+H35+H34+H33+H32+H31+H30+H29+H28+H27+H26+H25+H24+H23+H22+H21+H20+H19+H18+H13+H12+H11</f>
        <v>12000000</v>
      </c>
      <c r="I49" s="60">
        <f t="shared" ref="I49:J49" si="4">I11</f>
        <v>20889192.63</v>
      </c>
      <c r="J49" s="60" t="str">
        <f t="shared" si="4"/>
        <v/>
      </c>
      <c r="K49" s="61">
        <f>K48+K47+K46+K45+K44+K43+K42+K41+K35+K34+K33+K32+K31+K30+K29+K28+K27+K26+K25+K24+K23+K22+K21+K20+K19+K18+K13+K12+K11</f>
        <v>32889192.63</v>
      </c>
      <c r="L49" s="200"/>
      <c r="M49" s="201"/>
      <c r="N49" s="195"/>
    </row>
    <row r="50" ht="15.75" customHeight="1">
      <c r="A50" s="46" t="s">
        <v>564</v>
      </c>
    </row>
    <row r="51" ht="15.75" customHeight="1">
      <c r="A51" s="46"/>
      <c r="B51" s="46"/>
      <c r="C51" s="46"/>
      <c r="D51" s="46"/>
      <c r="E51" s="46"/>
      <c r="F51" s="46"/>
      <c r="G51" s="46"/>
      <c r="H51" s="46"/>
      <c r="I51" s="46"/>
      <c r="J51" s="46"/>
      <c r="K51" s="46"/>
      <c r="L51" s="46"/>
      <c r="M51" s="46"/>
      <c r="N51" s="46"/>
    </row>
    <row r="52" ht="15.75" customHeight="1">
      <c r="A52" s="46"/>
      <c r="B52" s="46"/>
      <c r="C52" s="46"/>
      <c r="D52" s="46"/>
      <c r="E52" s="46"/>
      <c r="F52" s="46"/>
      <c r="G52" s="46"/>
      <c r="H52" s="46"/>
      <c r="I52" s="46"/>
      <c r="J52" s="46"/>
      <c r="K52" s="46"/>
      <c r="L52" s="46"/>
      <c r="M52" s="46"/>
      <c r="N52" s="46"/>
    </row>
    <row r="53" ht="15.75" customHeight="1">
      <c r="A53" s="159" t="s">
        <v>412</v>
      </c>
      <c r="C53" s="159"/>
      <c r="D53" s="160" t="s">
        <v>413</v>
      </c>
      <c r="E53" s="159"/>
      <c r="F53" s="159"/>
      <c r="G53" s="159"/>
      <c r="H53" s="161"/>
      <c r="I53" s="159" t="s">
        <v>414</v>
      </c>
      <c r="J53" s="159"/>
      <c r="K53" s="162"/>
      <c r="L53" s="218"/>
      <c r="M53" s="218"/>
      <c r="N53" s="218"/>
    </row>
    <row r="54" ht="37.5" customHeight="1">
      <c r="A54" s="159"/>
      <c r="B54" s="163"/>
      <c r="C54" s="46"/>
      <c r="D54" s="46"/>
      <c r="E54" s="46"/>
      <c r="F54" s="159"/>
      <c r="G54" s="159"/>
      <c r="H54" s="46"/>
      <c r="I54" s="46"/>
      <c r="J54" s="159"/>
      <c r="K54" s="162"/>
      <c r="L54" s="161"/>
      <c r="M54" s="161"/>
      <c r="N54" s="161"/>
    </row>
    <row r="55" ht="15.75" customHeight="1">
      <c r="A55" s="159"/>
      <c r="B55" s="159"/>
      <c r="C55" s="159"/>
      <c r="D55" s="159"/>
      <c r="E55" s="159"/>
      <c r="F55" s="159"/>
      <c r="G55" s="159"/>
      <c r="H55" s="159"/>
      <c r="I55" s="159"/>
      <c r="J55" s="159"/>
      <c r="K55" s="162"/>
      <c r="L55" s="218"/>
      <c r="M55" s="218"/>
      <c r="N55" s="218"/>
    </row>
    <row r="56" ht="15.75" customHeight="1">
      <c r="A56" s="2" t="s">
        <v>415</v>
      </c>
      <c r="C56" s="164"/>
      <c r="D56" s="2" t="s">
        <v>416</v>
      </c>
      <c r="G56" s="164"/>
      <c r="H56" s="164"/>
      <c r="I56" s="2" t="s">
        <v>417</v>
      </c>
      <c r="L56" s="218"/>
      <c r="M56" s="218"/>
      <c r="N56" s="218"/>
    </row>
    <row r="57" ht="15.75" customHeight="1">
      <c r="A57" s="150" t="s">
        <v>418</v>
      </c>
      <c r="C57" s="159"/>
      <c r="D57" s="150" t="s">
        <v>419</v>
      </c>
      <c r="G57" s="159"/>
      <c r="H57" s="159"/>
      <c r="I57" s="150" t="s">
        <v>420</v>
      </c>
      <c r="L57" s="218"/>
      <c r="M57" s="218"/>
      <c r="N57" s="218"/>
    </row>
    <row r="58" ht="15.75" customHeight="1">
      <c r="A58" s="9" t="s">
        <v>421</v>
      </c>
      <c r="B58" s="9"/>
      <c r="C58" s="9"/>
      <c r="D58" s="9" t="s">
        <v>421</v>
      </c>
      <c r="E58" s="9"/>
      <c r="F58" s="9"/>
      <c r="G58" s="9"/>
      <c r="H58" s="9"/>
      <c r="I58" s="9" t="s">
        <v>421</v>
      </c>
      <c r="J58" s="9"/>
      <c r="K58" s="9"/>
      <c r="L58" s="218"/>
      <c r="M58" s="218"/>
      <c r="N58" s="218"/>
      <c r="P58" s="66"/>
    </row>
    <row r="59" ht="15.75" customHeight="1">
      <c r="A59" s="9"/>
      <c r="B59" s="9"/>
      <c r="C59" s="9"/>
      <c r="D59" s="9"/>
      <c r="E59" s="9"/>
      <c r="F59" s="9"/>
      <c r="G59" s="9"/>
      <c r="H59" s="9"/>
      <c r="I59" s="9"/>
      <c r="J59" s="9"/>
      <c r="K59" s="9"/>
      <c r="L59" s="149"/>
      <c r="M59" s="149"/>
      <c r="N59" s="150"/>
      <c r="P59" s="66"/>
    </row>
    <row r="60" ht="15.75" customHeight="1">
      <c r="A60" s="46"/>
      <c r="B60" s="159"/>
      <c r="C60" s="46"/>
      <c r="D60" s="124"/>
      <c r="E60" s="124"/>
      <c r="F60" s="159"/>
      <c r="G60" s="218"/>
      <c r="H60" s="149"/>
      <c r="I60" s="131"/>
      <c r="J60" s="149"/>
      <c r="K60" s="131"/>
      <c r="L60" s="149"/>
      <c r="M60" s="149"/>
      <c r="N60" s="150"/>
      <c r="P60" s="66"/>
    </row>
    <row r="61" ht="15.75" customHeight="1">
      <c r="A61" s="46"/>
      <c r="B61" s="159"/>
      <c r="C61" s="46"/>
      <c r="D61" s="124"/>
      <c r="E61" s="124"/>
      <c r="F61" s="159"/>
      <c r="G61" s="218"/>
      <c r="H61" s="149"/>
      <c r="I61" s="131"/>
      <c r="J61" s="149"/>
      <c r="K61" s="131"/>
      <c r="L61" s="149"/>
      <c r="M61" s="149"/>
      <c r="N61" s="150"/>
      <c r="P61" s="66"/>
    </row>
    <row r="62" ht="15.75" customHeight="1">
      <c r="A62" s="46"/>
    </row>
    <row r="63" ht="15.75" customHeight="1">
      <c r="A63" s="46"/>
    </row>
    <row r="64" ht="24.0" customHeight="1">
      <c r="A64" s="10" t="s">
        <v>4</v>
      </c>
      <c r="B64" s="11" t="s">
        <v>5</v>
      </c>
      <c r="C64" s="49"/>
      <c r="D64" s="13" t="s">
        <v>7</v>
      </c>
      <c r="E64" s="14"/>
      <c r="F64" s="50"/>
      <c r="G64" s="50"/>
      <c r="H64" s="15" t="s">
        <v>10</v>
      </c>
      <c r="I64" s="16"/>
      <c r="J64" s="16"/>
      <c r="K64" s="14"/>
      <c r="L64" s="13" t="s">
        <v>565</v>
      </c>
      <c r="M64" s="16"/>
      <c r="N64" s="14"/>
    </row>
    <row r="65" ht="15.75" customHeight="1">
      <c r="A65" s="18"/>
      <c r="B65" s="18"/>
      <c r="C65" s="12" t="s">
        <v>6</v>
      </c>
      <c r="D65" s="10" t="s">
        <v>12</v>
      </c>
      <c r="E65" s="10" t="s">
        <v>13</v>
      </c>
      <c r="F65" s="10" t="s">
        <v>8</v>
      </c>
      <c r="G65" s="10" t="s">
        <v>9</v>
      </c>
      <c r="H65" s="10" t="s">
        <v>14</v>
      </c>
      <c r="I65" s="10" t="s">
        <v>15</v>
      </c>
      <c r="J65" s="10" t="s">
        <v>16</v>
      </c>
      <c r="K65" s="10" t="s">
        <v>17</v>
      </c>
      <c r="L65" s="10" t="s">
        <v>18</v>
      </c>
      <c r="M65" s="10" t="s">
        <v>19</v>
      </c>
      <c r="N65" s="10" t="s">
        <v>20</v>
      </c>
    </row>
    <row r="66" ht="25.5" customHeight="1">
      <c r="A66" s="20"/>
      <c r="B66" s="20"/>
      <c r="C66" s="20"/>
      <c r="D66" s="20"/>
      <c r="E66" s="20"/>
      <c r="F66" s="20"/>
      <c r="G66" s="20"/>
      <c r="H66" s="20"/>
      <c r="I66" s="20"/>
      <c r="J66" s="20"/>
      <c r="K66" s="20"/>
      <c r="L66" s="20"/>
      <c r="M66" s="20"/>
      <c r="N66" s="20"/>
    </row>
    <row r="67" ht="15.75" customHeight="1">
      <c r="A67" s="21" t="s">
        <v>21</v>
      </c>
      <c r="B67" s="21" t="s">
        <v>22</v>
      </c>
      <c r="C67" s="21" t="s">
        <v>23</v>
      </c>
      <c r="D67" s="21" t="s">
        <v>24</v>
      </c>
      <c r="E67" s="21" t="s">
        <v>25</v>
      </c>
      <c r="F67" s="21" t="s">
        <v>26</v>
      </c>
      <c r="G67" s="21" t="s">
        <v>27</v>
      </c>
      <c r="H67" s="21" t="s">
        <v>28</v>
      </c>
      <c r="I67" s="21" t="s">
        <v>29</v>
      </c>
      <c r="J67" s="21" t="s">
        <v>30</v>
      </c>
      <c r="K67" s="21" t="s">
        <v>31</v>
      </c>
      <c r="L67" s="21" t="s">
        <v>32</v>
      </c>
      <c r="M67" s="21" t="s">
        <v>33</v>
      </c>
      <c r="N67" s="21" t="s">
        <v>34</v>
      </c>
    </row>
    <row r="68" ht="15.75" customHeight="1">
      <c r="A68" s="22" t="s">
        <v>130</v>
      </c>
      <c r="B68" s="16"/>
      <c r="C68" s="16"/>
      <c r="D68" s="16"/>
      <c r="E68" s="16"/>
      <c r="F68" s="16"/>
      <c r="G68" s="16"/>
      <c r="H68" s="16"/>
      <c r="I68" s="16"/>
      <c r="J68" s="16"/>
      <c r="K68" s="16"/>
      <c r="L68" s="16"/>
      <c r="M68" s="16"/>
      <c r="N68" s="14"/>
    </row>
    <row r="69" ht="15.75" customHeight="1">
      <c r="A69" s="62" t="s">
        <v>170</v>
      </c>
      <c r="B69" s="72" t="s">
        <v>164</v>
      </c>
      <c r="C69" s="39" t="s">
        <v>165</v>
      </c>
      <c r="D69" s="40" t="s">
        <v>39</v>
      </c>
      <c r="E69" s="41" t="s">
        <v>40</v>
      </c>
      <c r="F69" s="42" t="s">
        <v>166</v>
      </c>
      <c r="G69" s="65" t="s">
        <v>150</v>
      </c>
      <c r="H69" s="73"/>
      <c r="I69" s="44">
        <v>3000000.0</v>
      </c>
      <c r="J69" s="73"/>
      <c r="K69" s="44">
        <v>3000000.0</v>
      </c>
      <c r="L69" s="73"/>
      <c r="M69" s="73"/>
      <c r="N69" s="74"/>
    </row>
    <row r="70" ht="15.75" customHeight="1">
      <c r="A70" s="62" t="s">
        <v>173</v>
      </c>
      <c r="B70" s="72" t="s">
        <v>168</v>
      </c>
      <c r="C70" s="39" t="s">
        <v>165</v>
      </c>
      <c r="D70" s="40" t="s">
        <v>39</v>
      </c>
      <c r="E70" s="41" t="s">
        <v>40</v>
      </c>
      <c r="F70" s="42" t="s">
        <v>169</v>
      </c>
      <c r="G70" s="65" t="s">
        <v>150</v>
      </c>
      <c r="H70" s="73"/>
      <c r="I70" s="44">
        <v>1.0E7</v>
      </c>
      <c r="J70" s="73"/>
      <c r="K70" s="44">
        <v>1.0E7</v>
      </c>
      <c r="L70" s="73"/>
      <c r="M70" s="73"/>
      <c r="N70" s="74"/>
    </row>
    <row r="71" ht="15.75" customHeight="1">
      <c r="A71" s="62" t="s">
        <v>177</v>
      </c>
      <c r="B71" s="63" t="s">
        <v>446</v>
      </c>
      <c r="C71" s="52" t="s">
        <v>218</v>
      </c>
      <c r="D71" s="25" t="s">
        <v>39</v>
      </c>
      <c r="E71" s="26" t="s">
        <v>40</v>
      </c>
      <c r="F71" s="51" t="s">
        <v>447</v>
      </c>
      <c r="G71" s="26" t="s">
        <v>150</v>
      </c>
      <c r="H71" s="70"/>
      <c r="I71" s="71">
        <v>50000.0</v>
      </c>
      <c r="J71" s="84"/>
      <c r="K71" s="71">
        <v>50000.0</v>
      </c>
      <c r="L71" s="65"/>
      <c r="M71" s="65"/>
      <c r="N71" s="65"/>
    </row>
    <row r="72" ht="15.75" customHeight="1">
      <c r="A72" s="62" t="s">
        <v>180</v>
      </c>
      <c r="B72" s="63" t="s">
        <v>217</v>
      </c>
      <c r="C72" s="52" t="s">
        <v>218</v>
      </c>
      <c r="D72" s="25" t="s">
        <v>39</v>
      </c>
      <c r="E72" s="26" t="s">
        <v>40</v>
      </c>
      <c r="F72" s="51" t="s">
        <v>219</v>
      </c>
      <c r="G72" s="26" t="s">
        <v>150</v>
      </c>
      <c r="H72" s="70"/>
      <c r="I72" s="71">
        <v>100000.0</v>
      </c>
      <c r="J72" s="84"/>
      <c r="K72" s="71">
        <v>100000.0</v>
      </c>
      <c r="L72" s="65"/>
      <c r="M72" s="65"/>
      <c r="N72" s="65"/>
    </row>
    <row r="73" ht="15.75" customHeight="1">
      <c r="A73" s="62" t="s">
        <v>183</v>
      </c>
      <c r="B73" s="63" t="s">
        <v>221</v>
      </c>
      <c r="C73" s="52" t="s">
        <v>222</v>
      </c>
      <c r="D73" s="25" t="s">
        <v>39</v>
      </c>
      <c r="E73" s="26" t="s">
        <v>40</v>
      </c>
      <c r="F73" s="51" t="s">
        <v>223</v>
      </c>
      <c r="G73" s="26" t="s">
        <v>150</v>
      </c>
      <c r="H73" s="70"/>
      <c r="I73" s="71">
        <v>150000.0</v>
      </c>
      <c r="J73" s="84"/>
      <c r="K73" s="71">
        <v>150000.0</v>
      </c>
      <c r="L73" s="65"/>
      <c r="M73" s="65"/>
      <c r="N73" s="65"/>
    </row>
    <row r="74" ht="39.0" customHeight="1">
      <c r="A74" s="62" t="s">
        <v>187</v>
      </c>
      <c r="B74" s="81" t="s">
        <v>184</v>
      </c>
      <c r="C74" s="39" t="s">
        <v>185</v>
      </c>
      <c r="D74" s="25" t="s">
        <v>39</v>
      </c>
      <c r="E74" s="26" t="s">
        <v>40</v>
      </c>
      <c r="F74" s="82" t="s">
        <v>186</v>
      </c>
      <c r="G74" s="65" t="s">
        <v>150</v>
      </c>
      <c r="H74" s="33"/>
      <c r="I74" s="45">
        <v>50000.0</v>
      </c>
      <c r="J74" s="33"/>
      <c r="K74" s="45">
        <v>50000.0</v>
      </c>
      <c r="L74" s="33"/>
      <c r="M74" s="33"/>
      <c r="N74" s="34"/>
    </row>
    <row r="75" ht="15.75" customHeight="1">
      <c r="A75" s="62" t="s">
        <v>191</v>
      </c>
      <c r="B75" s="173" t="s">
        <v>448</v>
      </c>
      <c r="C75" s="39" t="s">
        <v>189</v>
      </c>
      <c r="D75" s="25" t="s">
        <v>39</v>
      </c>
      <c r="E75" s="26" t="s">
        <v>40</v>
      </c>
      <c r="F75" s="174" t="s">
        <v>449</v>
      </c>
      <c r="G75" s="65" t="s">
        <v>150</v>
      </c>
      <c r="H75" s="70"/>
      <c r="I75" s="71">
        <v>100000.0</v>
      </c>
      <c r="J75" s="51"/>
      <c r="K75" s="71">
        <v>100000.0</v>
      </c>
      <c r="L75" s="33"/>
      <c r="M75" s="33"/>
      <c r="N75" s="34"/>
    </row>
    <row r="76" ht="44.25" customHeight="1">
      <c r="A76" s="62" t="s">
        <v>194</v>
      </c>
      <c r="B76" s="63" t="s">
        <v>192</v>
      </c>
      <c r="C76" s="39" t="s">
        <v>157</v>
      </c>
      <c r="D76" s="25" t="s">
        <v>39</v>
      </c>
      <c r="E76" s="26" t="s">
        <v>40</v>
      </c>
      <c r="F76" s="83" t="s">
        <v>193</v>
      </c>
      <c r="G76" s="65" t="s">
        <v>150</v>
      </c>
      <c r="H76" s="70"/>
      <c r="I76" s="71">
        <v>322709.0</v>
      </c>
      <c r="J76" s="51"/>
      <c r="K76" s="71">
        <v>322709.0</v>
      </c>
      <c r="L76" s="33"/>
      <c r="M76" s="33"/>
      <c r="N76" s="34"/>
    </row>
    <row r="77" ht="15.75" customHeight="1">
      <c r="A77" s="62" t="s">
        <v>198</v>
      </c>
      <c r="B77" s="63" t="s">
        <v>195</v>
      </c>
      <c r="C77" s="39" t="s">
        <v>196</v>
      </c>
      <c r="D77" s="25" t="s">
        <v>39</v>
      </c>
      <c r="E77" s="26" t="s">
        <v>40</v>
      </c>
      <c r="F77" s="134" t="s">
        <v>450</v>
      </c>
      <c r="G77" s="65" t="s">
        <v>150</v>
      </c>
      <c r="H77" s="70"/>
      <c r="I77" s="71">
        <v>100000.0</v>
      </c>
      <c r="J77" s="84"/>
      <c r="K77" s="71">
        <v>100000.0</v>
      </c>
      <c r="L77" s="33"/>
      <c r="M77" s="80"/>
      <c r="N77" s="34"/>
    </row>
    <row r="78" ht="53.25" customHeight="1">
      <c r="A78" s="62" t="s">
        <v>202</v>
      </c>
      <c r="B78" s="63" t="s">
        <v>199</v>
      </c>
      <c r="C78" s="39" t="s">
        <v>200</v>
      </c>
      <c r="D78" s="25" t="s">
        <v>39</v>
      </c>
      <c r="E78" s="26" t="s">
        <v>40</v>
      </c>
      <c r="F78" s="175" t="s">
        <v>451</v>
      </c>
      <c r="G78" s="26" t="s">
        <v>150</v>
      </c>
      <c r="H78" s="70"/>
      <c r="I78" s="71">
        <v>100000.0</v>
      </c>
      <c r="J78" s="84"/>
      <c r="K78" s="71">
        <v>100000.0</v>
      </c>
      <c r="L78" s="33"/>
      <c r="M78" s="33"/>
      <c r="N78" s="34"/>
    </row>
    <row r="79" ht="15.75" customHeight="1">
      <c r="A79" s="62" t="s">
        <v>208</v>
      </c>
      <c r="B79" s="63" t="s">
        <v>203</v>
      </c>
      <c r="C79" s="39" t="s">
        <v>204</v>
      </c>
      <c r="D79" s="25" t="s">
        <v>39</v>
      </c>
      <c r="E79" s="26" t="s">
        <v>40</v>
      </c>
      <c r="F79" s="51" t="s">
        <v>205</v>
      </c>
      <c r="G79" s="26" t="s">
        <v>150</v>
      </c>
      <c r="H79" s="70"/>
      <c r="I79" s="71">
        <v>450000.0</v>
      </c>
      <c r="J79" s="84"/>
      <c r="K79" s="71">
        <v>450000.0</v>
      </c>
      <c r="L79" s="33"/>
      <c r="M79" s="33"/>
      <c r="N79" s="34"/>
      <c r="P79" s="172" t="str">
        <f>K79+K78+K77+K76+K75+K74+#REF!+#REF!+#REF!+#REF!+K70</f>
        <v>#REF!</v>
      </c>
    </row>
    <row r="80" ht="15.75" customHeight="1">
      <c r="A80" s="46" t="s">
        <v>206</v>
      </c>
    </row>
    <row r="81" ht="15.75" customHeight="1">
      <c r="A81" s="46"/>
      <c r="B81" s="46"/>
      <c r="C81" s="46"/>
      <c r="D81" s="46"/>
      <c r="E81" s="46"/>
      <c r="F81" s="46"/>
      <c r="G81" s="46"/>
      <c r="H81" s="46"/>
      <c r="I81" s="67"/>
      <c r="J81" s="46"/>
      <c r="K81" s="46"/>
      <c r="L81" s="46"/>
      <c r="M81" s="46"/>
      <c r="N81" s="46"/>
      <c r="P81" s="67"/>
    </row>
    <row r="82" ht="15.75" customHeight="1">
      <c r="A82" s="46"/>
      <c r="B82" s="46"/>
      <c r="C82" s="46"/>
      <c r="D82" s="46"/>
      <c r="E82" s="46"/>
      <c r="F82" s="46"/>
      <c r="G82" s="46"/>
      <c r="H82" s="46"/>
      <c r="I82" s="46"/>
      <c r="J82" s="46"/>
      <c r="K82" s="46"/>
      <c r="L82" s="46"/>
      <c r="M82" s="46"/>
      <c r="N82" s="46"/>
    </row>
    <row r="83" ht="29.25" customHeight="1">
      <c r="A83" s="10" t="s">
        <v>4</v>
      </c>
      <c r="B83" s="11" t="s">
        <v>5</v>
      </c>
      <c r="C83" s="49"/>
      <c r="D83" s="13" t="s">
        <v>7</v>
      </c>
      <c r="E83" s="14"/>
      <c r="F83" s="50"/>
      <c r="G83" s="50"/>
      <c r="H83" s="15" t="s">
        <v>10</v>
      </c>
      <c r="I83" s="16"/>
      <c r="J83" s="16"/>
      <c r="K83" s="14"/>
      <c r="L83" s="13" t="s">
        <v>566</v>
      </c>
      <c r="M83" s="16"/>
      <c r="N83" s="14"/>
    </row>
    <row r="84" ht="15.75" customHeight="1">
      <c r="A84" s="18"/>
      <c r="B84" s="18"/>
      <c r="C84" s="12" t="s">
        <v>6</v>
      </c>
      <c r="D84" s="10" t="s">
        <v>12</v>
      </c>
      <c r="E84" s="10" t="s">
        <v>13</v>
      </c>
      <c r="F84" s="10" t="s">
        <v>8</v>
      </c>
      <c r="G84" s="10" t="s">
        <v>9</v>
      </c>
      <c r="H84" s="10" t="s">
        <v>14</v>
      </c>
      <c r="I84" s="10" t="s">
        <v>15</v>
      </c>
      <c r="J84" s="10" t="s">
        <v>16</v>
      </c>
      <c r="K84" s="10" t="s">
        <v>17</v>
      </c>
      <c r="L84" s="10" t="s">
        <v>18</v>
      </c>
      <c r="M84" s="10" t="s">
        <v>19</v>
      </c>
      <c r="N84" s="10" t="s">
        <v>20</v>
      </c>
    </row>
    <row r="85" ht="28.5" customHeight="1">
      <c r="A85" s="20"/>
      <c r="B85" s="20"/>
      <c r="C85" s="20"/>
      <c r="D85" s="20"/>
      <c r="E85" s="20"/>
      <c r="F85" s="20"/>
      <c r="G85" s="20"/>
      <c r="H85" s="20"/>
      <c r="I85" s="20"/>
      <c r="J85" s="20"/>
      <c r="K85" s="20"/>
      <c r="L85" s="20"/>
      <c r="M85" s="20"/>
      <c r="N85" s="20"/>
    </row>
    <row r="86" ht="15.75" customHeight="1">
      <c r="A86" s="21" t="s">
        <v>21</v>
      </c>
      <c r="B86" s="21" t="s">
        <v>22</v>
      </c>
      <c r="C86" s="21" t="s">
        <v>23</v>
      </c>
      <c r="D86" s="21" t="s">
        <v>24</v>
      </c>
      <c r="E86" s="21" t="s">
        <v>25</v>
      </c>
      <c r="F86" s="21" t="s">
        <v>26</v>
      </c>
      <c r="G86" s="21" t="s">
        <v>27</v>
      </c>
      <c r="H86" s="21" t="s">
        <v>28</v>
      </c>
      <c r="I86" s="21" t="s">
        <v>29</v>
      </c>
      <c r="J86" s="21" t="s">
        <v>30</v>
      </c>
      <c r="K86" s="21" t="s">
        <v>31</v>
      </c>
      <c r="L86" s="21" t="s">
        <v>32</v>
      </c>
      <c r="M86" s="21" t="s">
        <v>33</v>
      </c>
      <c r="N86" s="21" t="s">
        <v>34</v>
      </c>
    </row>
    <row r="87" ht="15.75" customHeight="1">
      <c r="A87" s="62" t="s">
        <v>212</v>
      </c>
      <c r="B87" s="63" t="s">
        <v>209</v>
      </c>
      <c r="C87" s="52" t="s">
        <v>210</v>
      </c>
      <c r="D87" s="25" t="s">
        <v>39</v>
      </c>
      <c r="E87" s="26" t="s">
        <v>40</v>
      </c>
      <c r="F87" s="51" t="s">
        <v>211</v>
      </c>
      <c r="G87" s="26" t="s">
        <v>150</v>
      </c>
      <c r="H87" s="70"/>
      <c r="I87" s="71">
        <v>300000.0</v>
      </c>
      <c r="J87" s="84"/>
      <c r="K87" s="71">
        <v>300000.0</v>
      </c>
      <c r="L87" s="65"/>
      <c r="M87" s="65"/>
      <c r="N87" s="65"/>
    </row>
    <row r="88" ht="15.75" customHeight="1">
      <c r="A88" s="62" t="s">
        <v>216</v>
      </c>
      <c r="B88" s="63" t="s">
        <v>213</v>
      </c>
      <c r="C88" s="52" t="s">
        <v>214</v>
      </c>
      <c r="D88" s="25" t="s">
        <v>39</v>
      </c>
      <c r="E88" s="26" t="s">
        <v>40</v>
      </c>
      <c r="F88" s="51" t="s">
        <v>215</v>
      </c>
      <c r="G88" s="26" t="s">
        <v>150</v>
      </c>
      <c r="H88" s="70"/>
      <c r="I88" s="71">
        <v>250000.0</v>
      </c>
      <c r="J88" s="84"/>
      <c r="K88" s="71">
        <v>250000.0</v>
      </c>
      <c r="L88" s="65"/>
      <c r="M88" s="65"/>
      <c r="N88" s="65"/>
    </row>
    <row r="89" ht="15.75" customHeight="1">
      <c r="A89" s="62" t="s">
        <v>220</v>
      </c>
      <c r="B89" s="63" t="s">
        <v>225</v>
      </c>
      <c r="C89" s="52" t="s">
        <v>226</v>
      </c>
      <c r="D89" s="25" t="s">
        <v>39</v>
      </c>
      <c r="E89" s="26" t="s">
        <v>40</v>
      </c>
      <c r="F89" s="51" t="s">
        <v>227</v>
      </c>
      <c r="G89" s="26" t="s">
        <v>150</v>
      </c>
      <c r="H89" s="70"/>
      <c r="I89" s="71">
        <v>100000.0</v>
      </c>
      <c r="J89" s="84"/>
      <c r="K89" s="71">
        <v>100000.0</v>
      </c>
      <c r="L89" s="65"/>
      <c r="M89" s="65"/>
      <c r="N89" s="65"/>
    </row>
    <row r="90" ht="15.75" customHeight="1">
      <c r="A90" s="62" t="s">
        <v>224</v>
      </c>
      <c r="B90" s="24" t="s">
        <v>229</v>
      </c>
      <c r="C90" s="52" t="s">
        <v>226</v>
      </c>
      <c r="D90" s="25" t="s">
        <v>39</v>
      </c>
      <c r="E90" s="26" t="s">
        <v>40</v>
      </c>
      <c r="F90" s="24" t="s">
        <v>229</v>
      </c>
      <c r="G90" s="26" t="s">
        <v>150</v>
      </c>
      <c r="H90" s="70"/>
      <c r="I90" s="71">
        <v>150000.0</v>
      </c>
      <c r="J90" s="84"/>
      <c r="K90" s="71">
        <f t="shared" ref="K90:K91" si="5">I90</f>
        <v>150000</v>
      </c>
      <c r="L90" s="65"/>
      <c r="M90" s="65"/>
      <c r="N90" s="65"/>
    </row>
    <row r="91" ht="15.75" customHeight="1">
      <c r="A91" s="62" t="s">
        <v>228</v>
      </c>
      <c r="B91" s="63" t="s">
        <v>231</v>
      </c>
      <c r="C91" s="52" t="s">
        <v>226</v>
      </c>
      <c r="D91" s="25" t="s">
        <v>39</v>
      </c>
      <c r="E91" s="26" t="s">
        <v>40</v>
      </c>
      <c r="F91" s="63" t="s">
        <v>232</v>
      </c>
      <c r="G91" s="52" t="s">
        <v>150</v>
      </c>
      <c r="H91" s="70"/>
      <c r="I91" s="71">
        <v>100000.0</v>
      </c>
      <c r="J91" s="84"/>
      <c r="K91" s="71">
        <f t="shared" si="5"/>
        <v>100000</v>
      </c>
      <c r="L91" s="65"/>
      <c r="M91" s="65"/>
      <c r="N91" s="65"/>
    </row>
    <row r="92" ht="15.75" customHeight="1">
      <c r="A92" s="62" t="s">
        <v>230</v>
      </c>
      <c r="B92" s="63" t="s">
        <v>237</v>
      </c>
      <c r="C92" s="52" t="s">
        <v>226</v>
      </c>
      <c r="D92" s="25" t="s">
        <v>39</v>
      </c>
      <c r="E92" s="26" t="s">
        <v>40</v>
      </c>
      <c r="F92" s="51" t="s">
        <v>238</v>
      </c>
      <c r="G92" s="26" t="s">
        <v>150</v>
      </c>
      <c r="H92" s="70"/>
      <c r="I92" s="71">
        <v>100000.0</v>
      </c>
      <c r="J92" s="84"/>
      <c r="K92" s="71">
        <v>100000.0</v>
      </c>
      <c r="L92" s="65"/>
      <c r="M92" s="65"/>
      <c r="N92" s="65"/>
    </row>
    <row r="93" ht="15.75" customHeight="1">
      <c r="A93" s="65"/>
      <c r="B93" s="51"/>
      <c r="C93" s="52"/>
      <c r="D93" s="52"/>
      <c r="E93" s="52"/>
      <c r="F93" s="51"/>
      <c r="G93" s="52"/>
      <c r="H93" s="85" t="s">
        <v>241</v>
      </c>
      <c r="I93" s="16"/>
      <c r="J93" s="14"/>
      <c r="K93" s="86">
        <f>K92+K91+K90+K89+K88+K87+K79+K78+K77+K76+K75+K74+K73+K72+K71+K70+K69+K61+K60+K59+K58</f>
        <v>15422709</v>
      </c>
      <c r="L93" s="65"/>
      <c r="M93" s="65"/>
      <c r="N93" s="65"/>
      <c r="P93" s="172" t="str">
        <f>#REF!+K92+#REF!+K91+K90+K89+K73+K71+K88+K87</f>
        <v>#REF!</v>
      </c>
    </row>
    <row r="94" ht="15.75" customHeight="1">
      <c r="A94" s="22" t="s">
        <v>130</v>
      </c>
      <c r="B94" s="16"/>
      <c r="C94" s="16"/>
      <c r="D94" s="16"/>
      <c r="E94" s="16"/>
      <c r="F94" s="16"/>
      <c r="G94" s="16"/>
      <c r="H94" s="16"/>
      <c r="I94" s="16"/>
      <c r="J94" s="16"/>
      <c r="K94" s="16"/>
      <c r="L94" s="16"/>
      <c r="M94" s="16"/>
      <c r="N94" s="14"/>
      <c r="P94" s="66"/>
    </row>
    <row r="95" ht="15.75" customHeight="1">
      <c r="A95" s="62" t="s">
        <v>233</v>
      </c>
      <c r="B95" s="87" t="s">
        <v>245</v>
      </c>
      <c r="C95" s="88" t="s">
        <v>246</v>
      </c>
      <c r="D95" s="25" t="s">
        <v>39</v>
      </c>
      <c r="E95" s="26" t="s">
        <v>40</v>
      </c>
      <c r="F95" s="87" t="s">
        <v>247</v>
      </c>
      <c r="G95" s="23" t="s">
        <v>248</v>
      </c>
      <c r="H95" s="89"/>
      <c r="I95" s="71">
        <v>1300000.0</v>
      </c>
      <c r="J95" s="89"/>
      <c r="K95" s="71">
        <f>I95</f>
        <v>1300000</v>
      </c>
      <c r="L95" s="89"/>
      <c r="M95" s="89"/>
      <c r="N95" s="89"/>
      <c r="P95" s="66"/>
    </row>
    <row r="96" ht="15.75" customHeight="1">
      <c r="A96" s="62" t="s">
        <v>236</v>
      </c>
      <c r="B96" s="90" t="s">
        <v>250</v>
      </c>
      <c r="C96" s="88" t="s">
        <v>251</v>
      </c>
      <c r="D96" s="25" t="s">
        <v>39</v>
      </c>
      <c r="E96" s="26" t="s">
        <v>40</v>
      </c>
      <c r="F96" s="90" t="s">
        <v>252</v>
      </c>
      <c r="G96" s="23" t="s">
        <v>248</v>
      </c>
      <c r="H96" s="89"/>
      <c r="I96" s="71"/>
      <c r="J96" s="71">
        <v>4500000.0</v>
      </c>
      <c r="K96" s="71">
        <v>4500000.0</v>
      </c>
      <c r="L96" s="89"/>
      <c r="M96" s="89"/>
      <c r="N96" s="89"/>
      <c r="P96" s="172"/>
    </row>
    <row r="97" ht="15.75" customHeight="1">
      <c r="A97" s="62" t="s">
        <v>239</v>
      </c>
      <c r="B97" s="87" t="s">
        <v>254</v>
      </c>
      <c r="C97" s="88" t="s">
        <v>251</v>
      </c>
      <c r="D97" s="25" t="s">
        <v>39</v>
      </c>
      <c r="E97" s="26" t="s">
        <v>40</v>
      </c>
      <c r="F97" s="34" t="s">
        <v>255</v>
      </c>
      <c r="G97" s="23" t="s">
        <v>248</v>
      </c>
      <c r="H97" s="89"/>
      <c r="I97" s="71"/>
      <c r="J97" s="71">
        <v>250000.0</v>
      </c>
      <c r="K97" s="71">
        <v>250000.0</v>
      </c>
      <c r="L97" s="89"/>
      <c r="M97" s="89"/>
      <c r="N97" s="89"/>
      <c r="P97" s="172"/>
    </row>
    <row r="98" ht="15.75" customHeight="1">
      <c r="A98" s="62" t="s">
        <v>244</v>
      </c>
      <c r="B98" s="87" t="s">
        <v>470</v>
      </c>
      <c r="C98" s="88" t="s">
        <v>471</v>
      </c>
      <c r="D98" s="25" t="s">
        <v>39</v>
      </c>
      <c r="E98" s="26" t="s">
        <v>40</v>
      </c>
      <c r="F98" s="34" t="s">
        <v>472</v>
      </c>
      <c r="G98" s="23" t="s">
        <v>248</v>
      </c>
      <c r="H98" s="89"/>
      <c r="I98" s="71"/>
      <c r="J98" s="71">
        <v>1200000.0</v>
      </c>
      <c r="K98" s="71">
        <f>J98</f>
        <v>1200000</v>
      </c>
      <c r="L98" s="89"/>
      <c r="M98" s="89"/>
      <c r="N98" s="89"/>
      <c r="P98" s="172"/>
    </row>
    <row r="99" ht="15.75" customHeight="1">
      <c r="A99" s="46" t="s">
        <v>242</v>
      </c>
      <c r="P99" s="66"/>
    </row>
    <row r="100" ht="15.75" customHeight="1">
      <c r="P100" s="66"/>
    </row>
    <row r="101" ht="15.75" customHeight="1">
      <c r="A101" s="46"/>
    </row>
    <row r="102" ht="26.25" customHeight="1">
      <c r="A102" s="10" t="s">
        <v>4</v>
      </c>
      <c r="B102" s="11" t="s">
        <v>5</v>
      </c>
      <c r="C102" s="49"/>
      <c r="D102" s="13" t="s">
        <v>7</v>
      </c>
      <c r="E102" s="14"/>
      <c r="F102" s="50"/>
      <c r="G102" s="50"/>
      <c r="H102" s="15" t="s">
        <v>10</v>
      </c>
      <c r="I102" s="16"/>
      <c r="J102" s="16"/>
      <c r="K102" s="14"/>
      <c r="L102" s="13" t="s">
        <v>567</v>
      </c>
      <c r="M102" s="16"/>
      <c r="N102" s="14"/>
    </row>
    <row r="103" ht="15.75" customHeight="1">
      <c r="A103" s="18"/>
      <c r="B103" s="18"/>
      <c r="C103" s="12" t="s">
        <v>6</v>
      </c>
      <c r="D103" s="10" t="s">
        <v>12</v>
      </c>
      <c r="E103" s="10" t="s">
        <v>13</v>
      </c>
      <c r="F103" s="10" t="s">
        <v>8</v>
      </c>
      <c r="G103" s="10" t="s">
        <v>9</v>
      </c>
      <c r="H103" s="10" t="s">
        <v>14</v>
      </c>
      <c r="I103" s="10" t="s">
        <v>15</v>
      </c>
      <c r="J103" s="10" t="s">
        <v>16</v>
      </c>
      <c r="K103" s="10" t="s">
        <v>17</v>
      </c>
      <c r="L103" s="10" t="s">
        <v>18</v>
      </c>
      <c r="M103" s="10" t="s">
        <v>19</v>
      </c>
      <c r="N103" s="10" t="s">
        <v>20</v>
      </c>
    </row>
    <row r="104" ht="24.75" customHeight="1">
      <c r="A104" s="20"/>
      <c r="B104" s="20"/>
      <c r="C104" s="20"/>
      <c r="D104" s="20"/>
      <c r="E104" s="20"/>
      <c r="F104" s="20"/>
      <c r="G104" s="20"/>
      <c r="H104" s="20"/>
      <c r="I104" s="20"/>
      <c r="J104" s="20"/>
      <c r="K104" s="20"/>
      <c r="L104" s="20"/>
      <c r="M104" s="20"/>
      <c r="N104" s="20"/>
    </row>
    <row r="105" ht="15.75" customHeight="1">
      <c r="A105" s="21" t="s">
        <v>21</v>
      </c>
      <c r="B105" s="21" t="s">
        <v>22</v>
      </c>
      <c r="C105" s="21" t="s">
        <v>23</v>
      </c>
      <c r="D105" s="21" t="s">
        <v>24</v>
      </c>
      <c r="E105" s="21" t="s">
        <v>25</v>
      </c>
      <c r="F105" s="21" t="s">
        <v>26</v>
      </c>
      <c r="G105" s="21" t="s">
        <v>27</v>
      </c>
      <c r="H105" s="21" t="s">
        <v>28</v>
      </c>
      <c r="I105" s="21" t="s">
        <v>29</v>
      </c>
      <c r="J105" s="21" t="s">
        <v>30</v>
      </c>
      <c r="K105" s="21" t="s">
        <v>31</v>
      </c>
      <c r="L105" s="21" t="s">
        <v>32</v>
      </c>
      <c r="M105" s="21" t="s">
        <v>33</v>
      </c>
      <c r="N105" s="21" t="s">
        <v>34</v>
      </c>
    </row>
    <row r="106" ht="15.75" customHeight="1">
      <c r="A106" s="22" t="s">
        <v>130</v>
      </c>
      <c r="B106" s="16"/>
      <c r="C106" s="16"/>
      <c r="D106" s="16"/>
      <c r="E106" s="16"/>
      <c r="F106" s="16"/>
      <c r="G106" s="16"/>
      <c r="H106" s="16"/>
      <c r="I106" s="16"/>
      <c r="J106" s="16"/>
      <c r="K106" s="16"/>
      <c r="L106" s="16"/>
      <c r="M106" s="16"/>
      <c r="N106" s="14"/>
    </row>
    <row r="107" ht="15.75" customHeight="1">
      <c r="A107" s="152" t="s">
        <v>249</v>
      </c>
      <c r="B107" s="87" t="s">
        <v>474</v>
      </c>
      <c r="C107" s="88" t="s">
        <v>475</v>
      </c>
      <c r="D107" s="25" t="s">
        <v>39</v>
      </c>
      <c r="E107" s="26" t="s">
        <v>40</v>
      </c>
      <c r="F107" s="34" t="s">
        <v>476</v>
      </c>
      <c r="G107" s="23" t="s">
        <v>248</v>
      </c>
      <c r="H107" s="89"/>
      <c r="I107" s="71"/>
      <c r="J107" s="71">
        <v>200000.0</v>
      </c>
      <c r="K107" s="71">
        <f t="shared" ref="K107:K112" si="6">J107</f>
        <v>200000</v>
      </c>
      <c r="L107" s="89"/>
      <c r="M107" s="89"/>
      <c r="N107" s="89"/>
    </row>
    <row r="108" ht="15.75" customHeight="1">
      <c r="A108" s="62" t="s">
        <v>253</v>
      </c>
      <c r="B108" s="87" t="s">
        <v>477</v>
      </c>
      <c r="C108" s="88" t="s">
        <v>475</v>
      </c>
      <c r="D108" s="25" t="s">
        <v>39</v>
      </c>
      <c r="E108" s="26" t="s">
        <v>40</v>
      </c>
      <c r="F108" s="34" t="s">
        <v>478</v>
      </c>
      <c r="G108" s="23" t="s">
        <v>248</v>
      </c>
      <c r="H108" s="89"/>
      <c r="I108" s="71"/>
      <c r="J108" s="71">
        <v>92687.0</v>
      </c>
      <c r="K108" s="71">
        <f t="shared" si="6"/>
        <v>92687</v>
      </c>
      <c r="L108" s="89"/>
      <c r="M108" s="89"/>
      <c r="N108" s="89"/>
    </row>
    <row r="109" ht="15.75" customHeight="1">
      <c r="A109" s="62" t="s">
        <v>257</v>
      </c>
      <c r="B109" s="87" t="s">
        <v>479</v>
      </c>
      <c r="C109" s="88" t="s">
        <v>475</v>
      </c>
      <c r="D109" s="25" t="s">
        <v>39</v>
      </c>
      <c r="E109" s="26" t="s">
        <v>40</v>
      </c>
      <c r="F109" s="34" t="s">
        <v>480</v>
      </c>
      <c r="G109" s="23" t="s">
        <v>248</v>
      </c>
      <c r="H109" s="89"/>
      <c r="I109" s="71"/>
      <c r="J109" s="71">
        <v>100000.0</v>
      </c>
      <c r="K109" s="71">
        <f t="shared" si="6"/>
        <v>100000</v>
      </c>
      <c r="L109" s="89"/>
      <c r="M109" s="89"/>
      <c r="N109" s="89"/>
    </row>
    <row r="110" ht="15.75" customHeight="1">
      <c r="A110" s="62" t="s">
        <v>262</v>
      </c>
      <c r="B110" s="87" t="s">
        <v>481</v>
      </c>
      <c r="C110" s="88" t="s">
        <v>475</v>
      </c>
      <c r="D110" s="25" t="s">
        <v>39</v>
      </c>
      <c r="E110" s="26" t="s">
        <v>40</v>
      </c>
      <c r="F110" s="34" t="s">
        <v>482</v>
      </c>
      <c r="G110" s="23" t="s">
        <v>248</v>
      </c>
      <c r="H110" s="89"/>
      <c r="I110" s="71"/>
      <c r="J110" s="71">
        <v>250000.0</v>
      </c>
      <c r="K110" s="71">
        <f t="shared" si="6"/>
        <v>250000</v>
      </c>
      <c r="L110" s="89"/>
      <c r="M110" s="89"/>
      <c r="N110" s="89"/>
    </row>
    <row r="111" ht="15.75" customHeight="1">
      <c r="A111" s="62" t="s">
        <v>270</v>
      </c>
      <c r="B111" s="87" t="s">
        <v>483</v>
      </c>
      <c r="C111" s="88" t="s">
        <v>475</v>
      </c>
      <c r="D111" s="25" t="s">
        <v>39</v>
      </c>
      <c r="E111" s="26" t="s">
        <v>40</v>
      </c>
      <c r="F111" s="34" t="s">
        <v>484</v>
      </c>
      <c r="G111" s="23" t="s">
        <v>248</v>
      </c>
      <c r="H111" s="89"/>
      <c r="I111" s="71"/>
      <c r="J111" s="71">
        <v>200000.0</v>
      </c>
      <c r="K111" s="71">
        <f t="shared" si="6"/>
        <v>200000</v>
      </c>
      <c r="L111" s="89"/>
      <c r="M111" s="89"/>
      <c r="N111" s="89"/>
    </row>
    <row r="112" ht="15.75" customHeight="1">
      <c r="A112" s="62" t="s">
        <v>274</v>
      </c>
      <c r="B112" s="87" t="s">
        <v>485</v>
      </c>
      <c r="C112" s="88" t="s">
        <v>475</v>
      </c>
      <c r="D112" s="25" t="s">
        <v>39</v>
      </c>
      <c r="E112" s="26" t="s">
        <v>40</v>
      </c>
      <c r="F112" s="34" t="s">
        <v>486</v>
      </c>
      <c r="G112" s="23" t="s">
        <v>248</v>
      </c>
      <c r="H112" s="89"/>
      <c r="I112" s="71"/>
      <c r="J112" s="71">
        <v>50000.0</v>
      </c>
      <c r="K112" s="71">
        <f t="shared" si="6"/>
        <v>50000</v>
      </c>
      <c r="L112" s="89"/>
      <c r="M112" s="89"/>
      <c r="N112" s="89"/>
    </row>
    <row r="113" ht="15.75" customHeight="1">
      <c r="A113" s="39"/>
      <c r="B113" s="51"/>
      <c r="C113" s="52"/>
      <c r="D113" s="52"/>
      <c r="E113" s="52"/>
      <c r="F113" s="51"/>
      <c r="G113" s="52"/>
      <c r="H113" s="85" t="s">
        <v>256</v>
      </c>
      <c r="I113" s="16"/>
      <c r="J113" s="14"/>
      <c r="K113" s="86">
        <f>K112+K111+K110+K109+K108+K107+K98+K97+K96+K95</f>
        <v>8142687</v>
      </c>
      <c r="L113" s="65"/>
      <c r="M113" s="65"/>
      <c r="N113" s="65"/>
      <c r="P113" s="172">
        <v>8142687.0</v>
      </c>
    </row>
    <row r="114" ht="15.75" customHeight="1">
      <c r="A114" s="62" t="s">
        <v>280</v>
      </c>
      <c r="B114" s="63" t="s">
        <v>258</v>
      </c>
      <c r="C114" s="52" t="s">
        <v>259</v>
      </c>
      <c r="D114" s="25" t="s">
        <v>39</v>
      </c>
      <c r="E114" s="26" t="s">
        <v>40</v>
      </c>
      <c r="F114" s="51" t="s">
        <v>260</v>
      </c>
      <c r="G114" s="26" t="s">
        <v>261</v>
      </c>
      <c r="H114" s="91"/>
      <c r="I114" s="80">
        <v>4071343.0</v>
      </c>
      <c r="J114" s="91"/>
      <c r="K114" s="80">
        <f t="shared" ref="K114:K115" si="7">I114</f>
        <v>4071343</v>
      </c>
      <c r="L114" s="65"/>
      <c r="M114" s="65"/>
      <c r="N114" s="65"/>
    </row>
    <row r="115" ht="15.75" customHeight="1">
      <c r="A115" s="62" t="s">
        <v>284</v>
      </c>
      <c r="B115" s="63" t="s">
        <v>263</v>
      </c>
      <c r="C115" s="52" t="s">
        <v>264</v>
      </c>
      <c r="D115" s="92" t="s">
        <v>39</v>
      </c>
      <c r="E115" s="93" t="s">
        <v>40</v>
      </c>
      <c r="F115" s="51" t="s">
        <v>265</v>
      </c>
      <c r="G115" s="26" t="s">
        <v>266</v>
      </c>
      <c r="H115" s="70"/>
      <c r="I115" s="80">
        <v>4071344.0</v>
      </c>
      <c r="J115" s="80"/>
      <c r="K115" s="80">
        <f t="shared" si="7"/>
        <v>4071344</v>
      </c>
      <c r="L115" s="94"/>
      <c r="M115" s="94"/>
      <c r="N115" s="65"/>
    </row>
    <row r="116" ht="15.75" customHeight="1">
      <c r="A116" s="65"/>
      <c r="B116" s="51"/>
      <c r="C116" s="52"/>
      <c r="D116" s="52"/>
      <c r="E116" s="52"/>
      <c r="F116" s="51"/>
      <c r="G116" s="52"/>
      <c r="H116" s="85" t="s">
        <v>267</v>
      </c>
      <c r="I116" s="16"/>
      <c r="J116" s="14"/>
      <c r="K116" s="86">
        <f>K114+K115</f>
        <v>8142687</v>
      </c>
      <c r="L116" s="65"/>
      <c r="M116" s="65"/>
      <c r="N116" s="65"/>
      <c r="P116" s="172">
        <f>K114+K115</f>
        <v>8142687</v>
      </c>
    </row>
    <row r="117" ht="15.75" customHeight="1">
      <c r="A117" s="62" t="s">
        <v>289</v>
      </c>
      <c r="B117" s="95" t="s">
        <v>271</v>
      </c>
      <c r="C117" s="96" t="s">
        <v>272</v>
      </c>
      <c r="D117" s="97"/>
      <c r="E117" s="98"/>
      <c r="F117" s="99"/>
      <c r="G117" s="100"/>
      <c r="H117" s="100"/>
      <c r="I117" s="71">
        <v>1.53755127E7</v>
      </c>
      <c r="J117" s="100"/>
      <c r="K117" s="71">
        <v>1.53755127E7</v>
      </c>
      <c r="L117" s="50"/>
      <c r="M117" s="50"/>
      <c r="N117" s="100"/>
      <c r="P117" s="66"/>
    </row>
    <row r="118" ht="15.75" customHeight="1">
      <c r="A118" s="23"/>
      <c r="B118" s="95" t="s">
        <v>273</v>
      </c>
      <c r="C118" s="64"/>
      <c r="D118" s="101"/>
      <c r="E118" s="102"/>
      <c r="F118" s="103"/>
      <c r="G118" s="65"/>
      <c r="H118" s="65"/>
      <c r="I118" s="65"/>
      <c r="J118" s="65"/>
      <c r="K118" s="65"/>
      <c r="L118" s="65"/>
      <c r="M118" s="65"/>
      <c r="N118" s="65"/>
      <c r="P118" s="66"/>
    </row>
    <row r="119" ht="15.75" customHeight="1">
      <c r="A119" s="62" t="s">
        <v>293</v>
      </c>
      <c r="B119" s="63" t="s">
        <v>275</v>
      </c>
      <c r="C119" s="96" t="s">
        <v>276</v>
      </c>
      <c r="D119" s="25" t="s">
        <v>39</v>
      </c>
      <c r="E119" s="26" t="s">
        <v>40</v>
      </c>
      <c r="F119" s="104" t="s">
        <v>277</v>
      </c>
      <c r="G119" s="105" t="s">
        <v>278</v>
      </c>
      <c r="H119" s="70"/>
      <c r="I119" s="71">
        <v>100000.0</v>
      </c>
      <c r="J119" s="84"/>
      <c r="K119" s="71">
        <v>100000.0</v>
      </c>
      <c r="L119" s="71">
        <v>100000.0</v>
      </c>
      <c r="M119" s="80"/>
      <c r="N119" s="106" t="s">
        <v>279</v>
      </c>
      <c r="P119" s="66"/>
    </row>
    <row r="120" ht="15.75" customHeight="1">
      <c r="P120" s="172">
        <f>K129+K128+K127+K119+K117</f>
        <v>18695512.7</v>
      </c>
    </row>
    <row r="121" ht="15.75" customHeight="1">
      <c r="A121" s="46" t="s">
        <v>268</v>
      </c>
    </row>
    <row r="122" ht="15.75" customHeight="1">
      <c r="A122" s="46"/>
      <c r="B122" s="46"/>
      <c r="C122" s="46"/>
      <c r="D122" s="46"/>
      <c r="E122" s="46"/>
      <c r="F122" s="46"/>
      <c r="G122" s="46"/>
      <c r="H122" s="46"/>
      <c r="I122" s="46"/>
      <c r="J122" s="46"/>
      <c r="K122" s="46"/>
      <c r="L122" s="46"/>
      <c r="M122" s="46"/>
      <c r="N122" s="46"/>
    </row>
    <row r="123" ht="27.75" customHeight="1">
      <c r="A123" s="10" t="s">
        <v>4</v>
      </c>
      <c r="B123" s="11" t="s">
        <v>5</v>
      </c>
      <c r="C123" s="49"/>
      <c r="D123" s="13" t="s">
        <v>7</v>
      </c>
      <c r="E123" s="14"/>
      <c r="F123" s="50"/>
      <c r="G123" s="50"/>
      <c r="H123" s="15" t="s">
        <v>10</v>
      </c>
      <c r="I123" s="16"/>
      <c r="J123" s="16"/>
      <c r="K123" s="14"/>
      <c r="L123" s="13" t="s">
        <v>568</v>
      </c>
      <c r="M123" s="16"/>
      <c r="N123" s="14"/>
    </row>
    <row r="124" ht="15.75" customHeight="1">
      <c r="A124" s="18"/>
      <c r="B124" s="18"/>
      <c r="C124" s="12" t="s">
        <v>6</v>
      </c>
      <c r="D124" s="10" t="s">
        <v>12</v>
      </c>
      <c r="E124" s="10" t="s">
        <v>13</v>
      </c>
      <c r="F124" s="10" t="s">
        <v>8</v>
      </c>
      <c r="G124" s="10" t="s">
        <v>9</v>
      </c>
      <c r="H124" s="10" t="s">
        <v>14</v>
      </c>
      <c r="I124" s="19" t="s">
        <v>15</v>
      </c>
      <c r="J124" s="10" t="s">
        <v>16</v>
      </c>
      <c r="K124" s="10" t="s">
        <v>17</v>
      </c>
      <c r="L124" s="10" t="s">
        <v>18</v>
      </c>
      <c r="M124" s="10" t="s">
        <v>19</v>
      </c>
      <c r="N124" s="10" t="s">
        <v>20</v>
      </c>
    </row>
    <row r="125" ht="23.25" customHeight="1">
      <c r="A125" s="20"/>
      <c r="B125" s="20"/>
      <c r="C125" s="20"/>
      <c r="D125" s="20"/>
      <c r="E125" s="20"/>
      <c r="F125" s="20"/>
      <c r="G125" s="20"/>
      <c r="H125" s="20"/>
      <c r="I125" s="20"/>
      <c r="J125" s="20"/>
      <c r="K125" s="20"/>
      <c r="L125" s="20"/>
      <c r="M125" s="20"/>
      <c r="N125" s="20"/>
    </row>
    <row r="126" ht="15.75" customHeight="1">
      <c r="A126" s="21" t="s">
        <v>21</v>
      </c>
      <c r="B126" s="21" t="s">
        <v>22</v>
      </c>
      <c r="C126" s="21" t="s">
        <v>23</v>
      </c>
      <c r="D126" s="21" t="s">
        <v>24</v>
      </c>
      <c r="E126" s="21" t="s">
        <v>25</v>
      </c>
      <c r="F126" s="21" t="s">
        <v>26</v>
      </c>
      <c r="G126" s="21" t="s">
        <v>27</v>
      </c>
      <c r="H126" s="21" t="s">
        <v>28</v>
      </c>
      <c r="I126" s="21" t="s">
        <v>29</v>
      </c>
      <c r="J126" s="21" t="s">
        <v>30</v>
      </c>
      <c r="K126" s="21" t="s">
        <v>31</v>
      </c>
      <c r="L126" s="21" t="s">
        <v>32</v>
      </c>
      <c r="M126" s="21" t="s">
        <v>33</v>
      </c>
      <c r="N126" s="21" t="s">
        <v>34</v>
      </c>
    </row>
    <row r="127" ht="15.75" customHeight="1">
      <c r="A127" s="62" t="s">
        <v>296</v>
      </c>
      <c r="B127" s="63" t="s">
        <v>281</v>
      </c>
      <c r="C127" s="96" t="s">
        <v>123</v>
      </c>
      <c r="D127" s="25" t="s">
        <v>39</v>
      </c>
      <c r="E127" s="26" t="s">
        <v>40</v>
      </c>
      <c r="F127" s="82" t="s">
        <v>282</v>
      </c>
      <c r="G127" s="105" t="s">
        <v>278</v>
      </c>
      <c r="H127" s="70"/>
      <c r="I127" s="71">
        <v>120000.0</v>
      </c>
      <c r="J127" s="84"/>
      <c r="K127" s="71">
        <v>120000.0</v>
      </c>
      <c r="L127" s="71"/>
      <c r="M127" s="37"/>
      <c r="N127" s="106" t="s">
        <v>283</v>
      </c>
    </row>
    <row r="128" ht="15.75" customHeight="1">
      <c r="A128" s="62" t="s">
        <v>301</v>
      </c>
      <c r="B128" s="63" t="s">
        <v>285</v>
      </c>
      <c r="C128" s="96" t="s">
        <v>286</v>
      </c>
      <c r="D128" s="25" t="s">
        <v>39</v>
      </c>
      <c r="E128" s="26" t="s">
        <v>40</v>
      </c>
      <c r="F128" s="104" t="s">
        <v>287</v>
      </c>
      <c r="G128" s="105" t="s">
        <v>278</v>
      </c>
      <c r="H128" s="70"/>
      <c r="I128" s="71">
        <v>100000.0</v>
      </c>
      <c r="J128" s="84"/>
      <c r="K128" s="71">
        <v>100000.0</v>
      </c>
      <c r="L128" s="80">
        <v>100000.0</v>
      </c>
      <c r="M128" s="37"/>
      <c r="N128" s="106" t="s">
        <v>288</v>
      </c>
    </row>
    <row r="129" ht="15.75" customHeight="1">
      <c r="A129" s="62" t="s">
        <v>306</v>
      </c>
      <c r="B129" s="63" t="s">
        <v>290</v>
      </c>
      <c r="C129" s="96" t="s">
        <v>123</v>
      </c>
      <c r="D129" s="25" t="s">
        <v>39</v>
      </c>
      <c r="E129" s="26" t="s">
        <v>40</v>
      </c>
      <c r="F129" s="104" t="s">
        <v>291</v>
      </c>
      <c r="G129" s="107" t="s">
        <v>278</v>
      </c>
      <c r="H129" s="70"/>
      <c r="I129" s="31"/>
      <c r="J129" s="80">
        <v>3000000.0</v>
      </c>
      <c r="K129" s="31">
        <v>3000000.0</v>
      </c>
      <c r="L129" s="80">
        <v>3000000.0</v>
      </c>
      <c r="M129" s="37"/>
      <c r="N129" s="106" t="s">
        <v>292</v>
      </c>
    </row>
    <row r="130" ht="15.75" customHeight="1">
      <c r="A130" s="62" t="s">
        <v>309</v>
      </c>
      <c r="B130" s="63" t="s">
        <v>294</v>
      </c>
      <c r="C130" s="96" t="s">
        <v>123</v>
      </c>
      <c r="D130" s="25" t="s">
        <v>39</v>
      </c>
      <c r="E130" s="26" t="s">
        <v>40</v>
      </c>
      <c r="F130" s="63" t="s">
        <v>294</v>
      </c>
      <c r="G130" s="107" t="s">
        <v>278</v>
      </c>
      <c r="H130" s="70"/>
      <c r="I130" s="31">
        <v>4500000.0</v>
      </c>
      <c r="J130" s="84"/>
      <c r="K130" s="31">
        <v>4500000.0</v>
      </c>
      <c r="L130" s="37"/>
      <c r="M130" s="37"/>
      <c r="N130" s="106" t="s">
        <v>295</v>
      </c>
    </row>
    <row r="131" ht="15.75" customHeight="1">
      <c r="A131" s="62" t="s">
        <v>313</v>
      </c>
      <c r="B131" s="87" t="s">
        <v>297</v>
      </c>
      <c r="C131" s="96" t="s">
        <v>298</v>
      </c>
      <c r="D131" s="25" t="s">
        <v>39</v>
      </c>
      <c r="E131" s="26" t="s">
        <v>40</v>
      </c>
      <c r="F131" s="108" t="s">
        <v>299</v>
      </c>
      <c r="G131" s="107" t="s">
        <v>278</v>
      </c>
      <c r="H131" s="109"/>
      <c r="I131" s="31">
        <v>4500000.0</v>
      </c>
      <c r="J131" s="109"/>
      <c r="K131" s="37">
        <v>4500000.0</v>
      </c>
      <c r="L131" s="37"/>
      <c r="M131" s="109"/>
      <c r="N131" s="110" t="s">
        <v>300</v>
      </c>
    </row>
    <row r="132" ht="15.75" customHeight="1">
      <c r="A132" s="62" t="s">
        <v>318</v>
      </c>
      <c r="B132" s="87" t="s">
        <v>302</v>
      </c>
      <c r="C132" s="107" t="s">
        <v>303</v>
      </c>
      <c r="D132" s="52" t="s">
        <v>39</v>
      </c>
      <c r="E132" s="52" t="s">
        <v>40</v>
      </c>
      <c r="F132" s="34" t="s">
        <v>304</v>
      </c>
      <c r="G132" s="107" t="s">
        <v>278</v>
      </c>
      <c r="H132" s="109"/>
      <c r="I132" s="37"/>
      <c r="J132" s="31">
        <v>5000000.0</v>
      </c>
      <c r="K132" s="37">
        <v>5000000.0</v>
      </c>
      <c r="L132" s="37"/>
      <c r="M132" s="109"/>
      <c r="N132" s="110" t="s">
        <v>305</v>
      </c>
    </row>
    <row r="133" ht="15.75" customHeight="1">
      <c r="A133" s="62" t="s">
        <v>325</v>
      </c>
      <c r="B133" s="111" t="s">
        <v>307</v>
      </c>
      <c r="C133" s="96" t="s">
        <v>298</v>
      </c>
      <c r="D133" s="52" t="s">
        <v>39</v>
      </c>
      <c r="E133" s="52" t="s">
        <v>40</v>
      </c>
      <c r="F133" s="34" t="s">
        <v>308</v>
      </c>
      <c r="G133" s="107" t="s">
        <v>278</v>
      </c>
      <c r="H133" s="109"/>
      <c r="I133" s="37"/>
      <c r="J133" s="71">
        <v>2700000.0</v>
      </c>
      <c r="K133" s="112">
        <v>2700000.0</v>
      </c>
      <c r="L133" s="113"/>
      <c r="M133" s="109"/>
      <c r="N133" s="114"/>
    </row>
    <row r="134" ht="58.5" customHeight="1">
      <c r="A134" s="62" t="s">
        <v>329</v>
      </c>
      <c r="B134" s="115" t="s">
        <v>310</v>
      </c>
      <c r="C134" s="96" t="s">
        <v>272</v>
      </c>
      <c r="D134" s="52" t="s">
        <v>39</v>
      </c>
      <c r="E134" s="52" t="s">
        <v>40</v>
      </c>
      <c r="F134" s="34" t="s">
        <v>311</v>
      </c>
      <c r="G134" s="107" t="s">
        <v>278</v>
      </c>
      <c r="H134" s="109"/>
      <c r="I134" s="37"/>
      <c r="J134" s="31">
        <v>4201982.0</v>
      </c>
      <c r="K134" s="37">
        <v>4201982.0</v>
      </c>
      <c r="L134" s="113"/>
      <c r="M134" s="109"/>
      <c r="N134" s="114"/>
    </row>
    <row r="135" ht="16.5" customHeight="1">
      <c r="A135" s="116"/>
      <c r="B135" s="95" t="s">
        <v>312</v>
      </c>
      <c r="C135" s="96"/>
      <c r="D135" s="25"/>
      <c r="E135" s="26"/>
      <c r="F135" s="34"/>
      <c r="G135" s="107"/>
      <c r="H135" s="109"/>
      <c r="I135" s="113"/>
      <c r="J135" s="109"/>
      <c r="K135" s="113"/>
      <c r="L135" s="113"/>
      <c r="M135" s="109"/>
      <c r="N135" s="116"/>
    </row>
    <row r="136" ht="76.5" customHeight="1">
      <c r="A136" s="62" t="s">
        <v>336</v>
      </c>
      <c r="B136" s="63" t="s">
        <v>314</v>
      </c>
      <c r="C136" s="117" t="s">
        <v>123</v>
      </c>
      <c r="D136" s="25" t="s">
        <v>315</v>
      </c>
      <c r="E136" s="26" t="s">
        <v>40</v>
      </c>
      <c r="F136" s="108" t="s">
        <v>316</v>
      </c>
      <c r="G136" s="107" t="s">
        <v>278</v>
      </c>
      <c r="H136" s="70"/>
      <c r="I136" s="31">
        <v>500000.0</v>
      </c>
      <c r="J136" s="84"/>
      <c r="K136" s="31">
        <v>500000.0</v>
      </c>
      <c r="L136" s="37">
        <v>500000.0</v>
      </c>
      <c r="M136" s="37"/>
      <c r="N136" s="106" t="s">
        <v>317</v>
      </c>
    </row>
    <row r="137" ht="15.75" customHeight="1">
      <c r="P137" s="172">
        <f>K147+K146+K145+K136+K134+K133+K132+K131+K130</f>
        <v>23901982</v>
      </c>
    </row>
    <row r="138" ht="15.75" customHeight="1">
      <c r="A138" s="46" t="s">
        <v>323</v>
      </c>
    </row>
    <row r="139" ht="15.75" customHeight="1"/>
    <row r="140" ht="15.75" customHeight="1">
      <c r="A140" s="10" t="s">
        <v>4</v>
      </c>
      <c r="B140" s="11" t="s">
        <v>5</v>
      </c>
      <c r="C140" s="49"/>
      <c r="D140" s="13" t="s">
        <v>7</v>
      </c>
      <c r="E140" s="14"/>
      <c r="F140" s="50"/>
      <c r="G140" s="50"/>
      <c r="H140" s="15" t="s">
        <v>10</v>
      </c>
      <c r="I140" s="16"/>
      <c r="J140" s="16"/>
      <c r="K140" s="14"/>
      <c r="L140" s="17" t="s">
        <v>569</v>
      </c>
      <c r="M140" s="16"/>
      <c r="N140" s="14"/>
    </row>
    <row r="141" ht="15.75" customHeight="1">
      <c r="A141" s="18"/>
      <c r="B141" s="18"/>
      <c r="C141" s="12" t="s">
        <v>6</v>
      </c>
      <c r="D141" s="10" t="s">
        <v>12</v>
      </c>
      <c r="E141" s="10" t="s">
        <v>13</v>
      </c>
      <c r="F141" s="10" t="s">
        <v>8</v>
      </c>
      <c r="G141" s="10" t="s">
        <v>9</v>
      </c>
      <c r="H141" s="10" t="s">
        <v>14</v>
      </c>
      <c r="I141" s="10" t="s">
        <v>15</v>
      </c>
      <c r="J141" s="10" t="s">
        <v>16</v>
      </c>
      <c r="K141" s="10" t="s">
        <v>17</v>
      </c>
      <c r="L141" s="10" t="s">
        <v>18</v>
      </c>
      <c r="M141" s="10" t="s">
        <v>19</v>
      </c>
      <c r="N141" s="10" t="s">
        <v>20</v>
      </c>
    </row>
    <row r="142" ht="27.75" customHeight="1">
      <c r="A142" s="20"/>
      <c r="B142" s="20"/>
      <c r="C142" s="20"/>
      <c r="D142" s="20"/>
      <c r="E142" s="20"/>
      <c r="F142" s="20"/>
      <c r="G142" s="20"/>
      <c r="H142" s="20"/>
      <c r="I142" s="20"/>
      <c r="J142" s="20"/>
      <c r="K142" s="20"/>
      <c r="L142" s="20"/>
      <c r="M142" s="20"/>
      <c r="N142" s="20"/>
    </row>
    <row r="143" ht="15.75" customHeight="1">
      <c r="A143" s="21" t="s">
        <v>21</v>
      </c>
      <c r="B143" s="21" t="s">
        <v>22</v>
      </c>
      <c r="C143" s="21" t="s">
        <v>23</v>
      </c>
      <c r="D143" s="21" t="s">
        <v>24</v>
      </c>
      <c r="E143" s="21" t="s">
        <v>25</v>
      </c>
      <c r="F143" s="21" t="s">
        <v>26</v>
      </c>
      <c r="G143" s="21" t="s">
        <v>27</v>
      </c>
      <c r="H143" s="21" t="s">
        <v>28</v>
      </c>
      <c r="I143" s="21" t="s">
        <v>29</v>
      </c>
      <c r="J143" s="21" t="s">
        <v>30</v>
      </c>
      <c r="K143" s="21" t="s">
        <v>31</v>
      </c>
      <c r="L143" s="21" t="s">
        <v>32</v>
      </c>
      <c r="M143" s="21" t="s">
        <v>33</v>
      </c>
      <c r="N143" s="21" t="s">
        <v>34</v>
      </c>
    </row>
    <row r="144" ht="15.75" customHeight="1">
      <c r="A144" s="116"/>
      <c r="B144" s="95" t="s">
        <v>312</v>
      </c>
      <c r="C144" s="96"/>
      <c r="D144" s="25"/>
      <c r="E144" s="26"/>
      <c r="F144" s="34"/>
      <c r="G144" s="107"/>
      <c r="H144" s="109"/>
      <c r="I144" s="113"/>
      <c r="J144" s="109"/>
      <c r="K144" s="113"/>
      <c r="L144" s="113"/>
      <c r="M144" s="109"/>
      <c r="N144" s="116"/>
    </row>
    <row r="145" ht="15.75" customHeight="1">
      <c r="A145" s="62" t="s">
        <v>339</v>
      </c>
      <c r="B145" s="75" t="s">
        <v>319</v>
      </c>
      <c r="C145" s="117" t="s">
        <v>320</v>
      </c>
      <c r="D145" s="25" t="s">
        <v>315</v>
      </c>
      <c r="E145" s="26" t="s">
        <v>40</v>
      </c>
      <c r="F145" s="82" t="s">
        <v>321</v>
      </c>
      <c r="G145" s="107" t="s">
        <v>278</v>
      </c>
      <c r="H145" s="70"/>
      <c r="I145" s="31"/>
      <c r="J145" s="31">
        <v>1500000.0</v>
      </c>
      <c r="K145" s="31">
        <v>1500000.0</v>
      </c>
      <c r="L145" s="37"/>
      <c r="M145" s="37"/>
      <c r="N145" s="106" t="s">
        <v>322</v>
      </c>
    </row>
    <row r="146" ht="15.75" customHeight="1">
      <c r="A146" s="62" t="s">
        <v>343</v>
      </c>
      <c r="B146" s="83" t="s">
        <v>326</v>
      </c>
      <c r="C146" s="52" t="s">
        <v>123</v>
      </c>
      <c r="D146" s="52" t="s">
        <v>315</v>
      </c>
      <c r="E146" s="52" t="s">
        <v>40</v>
      </c>
      <c r="F146" s="82" t="s">
        <v>327</v>
      </c>
      <c r="G146" s="107" t="s">
        <v>278</v>
      </c>
      <c r="H146" s="70"/>
      <c r="I146" s="31">
        <v>500000.0</v>
      </c>
      <c r="J146" s="84"/>
      <c r="K146" s="31">
        <v>500000.0</v>
      </c>
      <c r="L146" s="31">
        <v>500000.0</v>
      </c>
      <c r="M146" s="37"/>
      <c r="N146" s="106" t="s">
        <v>328</v>
      </c>
    </row>
    <row r="147" ht="15.75" customHeight="1">
      <c r="A147" s="62" t="s">
        <v>345</v>
      </c>
      <c r="B147" s="118" t="s">
        <v>330</v>
      </c>
      <c r="C147" s="117" t="s">
        <v>123</v>
      </c>
      <c r="D147" s="40" t="s">
        <v>315</v>
      </c>
      <c r="E147" s="41" t="s">
        <v>40</v>
      </c>
      <c r="F147" s="69" t="s">
        <v>331</v>
      </c>
      <c r="G147" s="96" t="s">
        <v>278</v>
      </c>
      <c r="H147" s="119"/>
      <c r="I147" s="43">
        <v>500000.0</v>
      </c>
      <c r="J147" s="120"/>
      <c r="K147" s="43">
        <v>500000.0</v>
      </c>
      <c r="L147" s="121"/>
      <c r="M147" s="44"/>
      <c r="N147" s="122" t="s">
        <v>332</v>
      </c>
    </row>
    <row r="148" ht="15.75" customHeight="1">
      <c r="A148" s="116"/>
      <c r="B148" s="95" t="s">
        <v>335</v>
      </c>
      <c r="C148" s="96"/>
      <c r="D148" s="25"/>
      <c r="E148" s="26"/>
      <c r="F148" s="83"/>
      <c r="G148" s="105"/>
      <c r="H148" s="70"/>
      <c r="I148" s="84"/>
      <c r="J148" s="84"/>
      <c r="K148" s="31"/>
      <c r="L148" s="37"/>
      <c r="M148" s="37"/>
      <c r="N148" s="133"/>
    </row>
    <row r="149" ht="130.5" customHeight="1">
      <c r="A149" s="62" t="s">
        <v>347</v>
      </c>
      <c r="B149" s="63" t="s">
        <v>337</v>
      </c>
      <c r="C149" s="96" t="s">
        <v>123</v>
      </c>
      <c r="D149" s="25" t="s">
        <v>315</v>
      </c>
      <c r="E149" s="26" t="s">
        <v>40</v>
      </c>
      <c r="F149" s="134" t="s">
        <v>338</v>
      </c>
      <c r="G149" s="107" t="s">
        <v>278</v>
      </c>
      <c r="H149" s="70"/>
      <c r="I149" s="31">
        <v>4000000.0</v>
      </c>
      <c r="J149" s="84"/>
      <c r="K149" s="31">
        <v>4000000.0</v>
      </c>
      <c r="L149" s="37"/>
      <c r="M149" s="37"/>
      <c r="N149" s="133"/>
    </row>
    <row r="150" ht="207.75" customHeight="1">
      <c r="A150" s="62" t="s">
        <v>489</v>
      </c>
      <c r="B150" s="95" t="s">
        <v>340</v>
      </c>
      <c r="C150" s="117" t="s">
        <v>123</v>
      </c>
      <c r="D150" s="25" t="s">
        <v>315</v>
      </c>
      <c r="E150" s="26" t="s">
        <v>40</v>
      </c>
      <c r="F150" s="134" t="s">
        <v>341</v>
      </c>
      <c r="G150" s="107" t="s">
        <v>278</v>
      </c>
      <c r="H150" s="70"/>
      <c r="I150" s="31">
        <v>4000000.0</v>
      </c>
      <c r="J150" s="84"/>
      <c r="K150" s="31">
        <v>4000000.0</v>
      </c>
      <c r="L150" s="37"/>
      <c r="M150" s="37"/>
      <c r="N150" s="133"/>
    </row>
    <row r="151" ht="15.75" customHeight="1">
      <c r="A151" s="46" t="s">
        <v>333</v>
      </c>
    </row>
    <row r="152" ht="15.75" customHeight="1">
      <c r="A152" s="46"/>
      <c r="B152" s="46"/>
      <c r="C152" s="46"/>
      <c r="D152" s="46"/>
      <c r="E152" s="46"/>
      <c r="F152" s="46"/>
      <c r="G152" s="46"/>
      <c r="H152" s="46"/>
      <c r="I152" s="46"/>
      <c r="J152" s="46"/>
      <c r="K152" s="46"/>
      <c r="L152" s="46"/>
      <c r="M152" s="46"/>
      <c r="N152" s="46"/>
    </row>
    <row r="153" ht="26.25" customHeight="1">
      <c r="A153" s="10" t="s">
        <v>4</v>
      </c>
      <c r="B153" s="11" t="s">
        <v>5</v>
      </c>
      <c r="C153" s="49"/>
      <c r="D153" s="13" t="s">
        <v>7</v>
      </c>
      <c r="E153" s="14"/>
      <c r="F153" s="50"/>
      <c r="G153" s="50"/>
      <c r="H153" s="15" t="s">
        <v>10</v>
      </c>
      <c r="I153" s="16"/>
      <c r="J153" s="16"/>
      <c r="K153" s="14"/>
      <c r="L153" s="13" t="s">
        <v>570</v>
      </c>
      <c r="M153" s="16"/>
      <c r="N153" s="14"/>
    </row>
    <row r="154" ht="15.75" customHeight="1">
      <c r="A154" s="18"/>
      <c r="B154" s="18"/>
      <c r="C154" s="12" t="s">
        <v>6</v>
      </c>
      <c r="D154" s="10" t="s">
        <v>12</v>
      </c>
      <c r="E154" s="10" t="s">
        <v>13</v>
      </c>
      <c r="F154" s="10" t="s">
        <v>8</v>
      </c>
      <c r="G154" s="10" t="s">
        <v>9</v>
      </c>
      <c r="H154" s="10" t="s">
        <v>14</v>
      </c>
      <c r="I154" s="10" t="s">
        <v>15</v>
      </c>
      <c r="J154" s="10" t="s">
        <v>16</v>
      </c>
      <c r="K154" s="10" t="s">
        <v>17</v>
      </c>
      <c r="L154" s="10" t="s">
        <v>18</v>
      </c>
      <c r="M154" s="10" t="s">
        <v>19</v>
      </c>
      <c r="N154" s="10" t="s">
        <v>20</v>
      </c>
    </row>
    <row r="155" ht="24.75" customHeight="1">
      <c r="A155" s="20"/>
      <c r="B155" s="20"/>
      <c r="C155" s="20"/>
      <c r="D155" s="20"/>
      <c r="E155" s="20"/>
      <c r="F155" s="20"/>
      <c r="G155" s="20"/>
      <c r="H155" s="20"/>
      <c r="I155" s="20"/>
      <c r="J155" s="20"/>
      <c r="K155" s="20"/>
      <c r="L155" s="20"/>
      <c r="M155" s="20"/>
      <c r="N155" s="20"/>
    </row>
    <row r="156" ht="15.75" customHeight="1">
      <c r="A156" s="21" t="s">
        <v>21</v>
      </c>
      <c r="B156" s="21" t="s">
        <v>22</v>
      </c>
      <c r="C156" s="21" t="s">
        <v>23</v>
      </c>
      <c r="D156" s="21" t="s">
        <v>24</v>
      </c>
      <c r="E156" s="21" t="s">
        <v>25</v>
      </c>
      <c r="F156" s="21" t="s">
        <v>26</v>
      </c>
      <c r="G156" s="21" t="s">
        <v>27</v>
      </c>
      <c r="H156" s="21" t="s">
        <v>28</v>
      </c>
      <c r="I156" s="21" t="s">
        <v>29</v>
      </c>
      <c r="J156" s="21" t="s">
        <v>30</v>
      </c>
      <c r="K156" s="21" t="s">
        <v>31</v>
      </c>
      <c r="L156" s="21" t="s">
        <v>32</v>
      </c>
      <c r="M156" s="21" t="s">
        <v>33</v>
      </c>
      <c r="N156" s="21" t="s">
        <v>34</v>
      </c>
    </row>
    <row r="157" ht="15.75" customHeight="1">
      <c r="A157" s="100"/>
      <c r="B157" s="95" t="s">
        <v>342</v>
      </c>
      <c r="C157" s="117"/>
      <c r="D157" s="25"/>
      <c r="E157" s="26"/>
      <c r="F157" s="82"/>
      <c r="G157" s="107"/>
      <c r="H157" s="70"/>
      <c r="I157" s="31"/>
      <c r="J157" s="84"/>
      <c r="K157" s="31"/>
      <c r="L157" s="37"/>
      <c r="M157" s="37"/>
      <c r="N157" s="133"/>
    </row>
    <row r="158" ht="15.75" customHeight="1">
      <c r="A158" s="62" t="s">
        <v>491</v>
      </c>
      <c r="B158" s="77" t="s">
        <v>344</v>
      </c>
      <c r="C158" s="117" t="s">
        <v>123</v>
      </c>
      <c r="D158" s="25" t="s">
        <v>315</v>
      </c>
      <c r="E158" s="26" t="s">
        <v>40</v>
      </c>
      <c r="F158" s="134"/>
      <c r="G158" s="107" t="s">
        <v>278</v>
      </c>
      <c r="H158" s="70"/>
      <c r="I158" s="31"/>
      <c r="J158" s="84"/>
      <c r="K158" s="31">
        <v>150000.0</v>
      </c>
      <c r="L158" s="37"/>
      <c r="M158" s="37"/>
      <c r="N158" s="133"/>
    </row>
    <row r="159" ht="15.75" customHeight="1">
      <c r="A159" s="62" t="s">
        <v>492</v>
      </c>
      <c r="B159" s="63" t="s">
        <v>346</v>
      </c>
      <c r="C159" s="117" t="s">
        <v>123</v>
      </c>
      <c r="D159" s="25" t="s">
        <v>315</v>
      </c>
      <c r="E159" s="26" t="s">
        <v>40</v>
      </c>
      <c r="F159" s="87"/>
      <c r="G159" s="107" t="s">
        <v>278</v>
      </c>
      <c r="H159" s="70"/>
      <c r="I159" s="31"/>
      <c r="J159" s="84"/>
      <c r="K159" s="31">
        <v>354214.3</v>
      </c>
      <c r="L159" s="37"/>
      <c r="M159" s="37"/>
      <c r="N159" s="133"/>
    </row>
    <row r="160" ht="15.75" customHeight="1">
      <c r="A160" s="62" t="s">
        <v>493</v>
      </c>
      <c r="B160" s="63" t="s">
        <v>348</v>
      </c>
      <c r="C160" s="117" t="s">
        <v>123</v>
      </c>
      <c r="D160" s="25" t="s">
        <v>315</v>
      </c>
      <c r="E160" s="26" t="s">
        <v>40</v>
      </c>
      <c r="F160" s="75"/>
      <c r="G160" s="107" t="s">
        <v>278</v>
      </c>
      <c r="H160" s="70"/>
      <c r="I160" s="31"/>
      <c r="J160" s="84"/>
      <c r="K160" s="31">
        <v>150000.0</v>
      </c>
      <c r="L160" s="37"/>
      <c r="M160" s="37"/>
      <c r="N160" s="133"/>
    </row>
    <row r="161" ht="15.75" customHeight="1">
      <c r="A161" s="27"/>
      <c r="B161" s="27"/>
      <c r="C161" s="27"/>
      <c r="D161" s="27"/>
      <c r="E161" s="27"/>
      <c r="F161" s="27"/>
      <c r="G161" s="27"/>
      <c r="H161" s="85" t="s">
        <v>349</v>
      </c>
      <c r="I161" s="16"/>
      <c r="J161" s="14"/>
      <c r="K161" s="86">
        <f>K160+K159+K158+K150+K149+K147+K146+K145+K136+K134+K133+K132+K131+K130+K129+K128+K127+K119+K117</f>
        <v>51251709</v>
      </c>
      <c r="L161" s="27"/>
      <c r="M161" s="27"/>
      <c r="N161" s="27"/>
    </row>
    <row r="162" ht="15.75" customHeight="1">
      <c r="A162" s="146" t="s">
        <v>352</v>
      </c>
      <c r="B162" s="48"/>
      <c r="C162" s="48"/>
      <c r="D162" s="48"/>
      <c r="E162" s="48"/>
      <c r="F162" s="48"/>
      <c r="G162" s="48"/>
      <c r="H162" s="48"/>
      <c r="I162" s="48"/>
      <c r="J162" s="48"/>
      <c r="K162" s="48"/>
      <c r="L162" s="48"/>
      <c r="M162" s="48"/>
      <c r="N162" s="147"/>
    </row>
    <row r="163" ht="15.75" customHeight="1">
      <c r="A163" s="152" t="s">
        <v>353</v>
      </c>
      <c r="B163" s="63" t="s">
        <v>354</v>
      </c>
      <c r="C163" s="52" t="s">
        <v>355</v>
      </c>
      <c r="D163" s="25" t="s">
        <v>39</v>
      </c>
      <c r="E163" s="26" t="s">
        <v>40</v>
      </c>
      <c r="F163" s="51" t="s">
        <v>356</v>
      </c>
      <c r="G163" s="26" t="s">
        <v>135</v>
      </c>
      <c r="H163" s="70"/>
      <c r="I163" s="31">
        <v>3.509993142E7</v>
      </c>
      <c r="J163" s="51"/>
      <c r="K163" s="31">
        <f t="shared" ref="K163:K166" si="8">SUM(I163:J163)</f>
        <v>35099931.42</v>
      </c>
      <c r="L163" s="33"/>
      <c r="M163" s="33"/>
      <c r="N163" s="34"/>
    </row>
    <row r="164" ht="15.75" customHeight="1">
      <c r="A164" s="152" t="s">
        <v>357</v>
      </c>
      <c r="B164" s="63" t="s">
        <v>358</v>
      </c>
      <c r="C164" s="52" t="s">
        <v>355</v>
      </c>
      <c r="D164" s="25" t="s">
        <v>39</v>
      </c>
      <c r="E164" s="26" t="s">
        <v>40</v>
      </c>
      <c r="F164" s="51" t="s">
        <v>356</v>
      </c>
      <c r="G164" s="26" t="s">
        <v>135</v>
      </c>
      <c r="H164" s="70"/>
      <c r="I164" s="31">
        <v>4.498E7</v>
      </c>
      <c r="J164" s="51"/>
      <c r="K164" s="31">
        <f t="shared" si="8"/>
        <v>44980000</v>
      </c>
      <c r="L164" s="33"/>
      <c r="M164" s="33"/>
      <c r="N164" s="34"/>
    </row>
    <row r="165" ht="15.75" customHeight="1">
      <c r="A165" s="152" t="s">
        <v>359</v>
      </c>
      <c r="B165" s="63" t="s">
        <v>360</v>
      </c>
      <c r="C165" s="52" t="s">
        <v>355</v>
      </c>
      <c r="D165" s="25" t="s">
        <v>39</v>
      </c>
      <c r="E165" s="26" t="s">
        <v>40</v>
      </c>
      <c r="F165" s="51" t="s">
        <v>356</v>
      </c>
      <c r="G165" s="26" t="s">
        <v>135</v>
      </c>
      <c r="H165" s="70"/>
      <c r="I165" s="31">
        <v>5000000.0</v>
      </c>
      <c r="J165" s="51"/>
      <c r="K165" s="31">
        <f t="shared" si="8"/>
        <v>5000000</v>
      </c>
      <c r="L165" s="33"/>
      <c r="M165" s="33"/>
      <c r="N165" s="34"/>
    </row>
    <row r="166" ht="15.75" customHeight="1">
      <c r="A166" s="152" t="s">
        <v>361</v>
      </c>
      <c r="B166" s="63" t="s">
        <v>362</v>
      </c>
      <c r="C166" s="52" t="s">
        <v>355</v>
      </c>
      <c r="D166" s="25" t="s">
        <v>39</v>
      </c>
      <c r="E166" s="26" t="s">
        <v>40</v>
      </c>
      <c r="F166" s="51" t="s">
        <v>356</v>
      </c>
      <c r="G166" s="26" t="s">
        <v>135</v>
      </c>
      <c r="H166" s="70"/>
      <c r="I166" s="31">
        <v>1500000.0</v>
      </c>
      <c r="J166" s="51"/>
      <c r="K166" s="31">
        <f t="shared" si="8"/>
        <v>1500000</v>
      </c>
      <c r="L166" s="33"/>
      <c r="M166" s="33"/>
      <c r="N166" s="34"/>
    </row>
    <row r="167" ht="15.75" customHeight="1">
      <c r="A167" s="152" t="s">
        <v>363</v>
      </c>
      <c r="B167" s="63" t="s">
        <v>494</v>
      </c>
      <c r="C167" s="52" t="s">
        <v>495</v>
      </c>
      <c r="D167" s="25" t="s">
        <v>39</v>
      </c>
      <c r="E167" s="26" t="s">
        <v>40</v>
      </c>
      <c r="F167" s="51" t="s">
        <v>496</v>
      </c>
      <c r="G167" s="26" t="s">
        <v>135</v>
      </c>
      <c r="H167" s="70"/>
      <c r="I167" s="31"/>
      <c r="J167" s="70">
        <v>1.0E7</v>
      </c>
      <c r="K167" s="31">
        <v>1.0E7</v>
      </c>
      <c r="L167" s="33"/>
      <c r="M167" s="33"/>
      <c r="N167" s="34"/>
    </row>
    <row r="168" ht="15.75" customHeight="1">
      <c r="A168" s="152" t="s">
        <v>366</v>
      </c>
      <c r="B168" s="63" t="s">
        <v>497</v>
      </c>
      <c r="C168" s="52" t="s">
        <v>495</v>
      </c>
      <c r="D168" s="25" t="s">
        <v>39</v>
      </c>
      <c r="E168" s="26" t="s">
        <v>40</v>
      </c>
      <c r="F168" s="51" t="s">
        <v>498</v>
      </c>
      <c r="G168" s="26" t="s">
        <v>135</v>
      </c>
      <c r="H168" s="70"/>
      <c r="I168" s="31"/>
      <c r="J168" s="70">
        <v>3000000.0</v>
      </c>
      <c r="K168" s="31">
        <f>J168</f>
        <v>3000000</v>
      </c>
      <c r="L168" s="33"/>
      <c r="M168" s="33"/>
      <c r="N168" s="34"/>
    </row>
    <row r="169" ht="15.75" customHeight="1">
      <c r="A169" s="152" t="s">
        <v>369</v>
      </c>
      <c r="B169" s="63" t="s">
        <v>367</v>
      </c>
      <c r="C169" s="52" t="s">
        <v>112</v>
      </c>
      <c r="D169" s="25" t="s">
        <v>39</v>
      </c>
      <c r="E169" s="26" t="s">
        <v>40</v>
      </c>
      <c r="F169" s="51" t="s">
        <v>368</v>
      </c>
      <c r="G169" s="26" t="s">
        <v>135</v>
      </c>
      <c r="H169" s="70"/>
      <c r="I169" s="148"/>
      <c r="J169" s="148">
        <v>2200000.0</v>
      </c>
      <c r="K169" s="31">
        <f t="shared" ref="K169:K170" si="9">SUM(I169:J169)</f>
        <v>2200000</v>
      </c>
      <c r="L169" s="33"/>
      <c r="M169" s="33"/>
      <c r="N169" s="34"/>
    </row>
    <row r="170" ht="15.75" customHeight="1">
      <c r="A170" s="152" t="s">
        <v>372</v>
      </c>
      <c r="B170" s="63" t="s">
        <v>370</v>
      </c>
      <c r="C170" s="52" t="s">
        <v>112</v>
      </c>
      <c r="D170" s="25" t="s">
        <v>39</v>
      </c>
      <c r="E170" s="26" t="s">
        <v>40</v>
      </c>
      <c r="F170" s="51" t="s">
        <v>371</v>
      </c>
      <c r="G170" s="26" t="s">
        <v>135</v>
      </c>
      <c r="H170" s="70"/>
      <c r="I170" s="148"/>
      <c r="J170" s="148">
        <v>850000.0</v>
      </c>
      <c r="K170" s="31">
        <f t="shared" si="9"/>
        <v>850000</v>
      </c>
      <c r="L170" s="80"/>
      <c r="M170" s="33"/>
      <c r="N170" s="34"/>
    </row>
    <row r="171" ht="15.75" customHeight="1"/>
    <row r="172" ht="15.75" customHeight="1">
      <c r="A172" s="46" t="s">
        <v>350</v>
      </c>
    </row>
    <row r="173" ht="15.75" customHeight="1">
      <c r="A173" s="46"/>
      <c r="B173" s="123"/>
      <c r="C173" s="124"/>
      <c r="D173" s="124"/>
      <c r="E173" s="124"/>
      <c r="F173" s="123"/>
      <c r="G173" s="124"/>
      <c r="H173" s="127"/>
      <c r="I173" s="123"/>
      <c r="J173" s="123"/>
      <c r="K173" s="129"/>
      <c r="L173" s="149"/>
      <c r="M173" s="149"/>
      <c r="N173" s="150"/>
    </row>
    <row r="174" ht="15.75" customHeight="1">
      <c r="A174" s="10" t="s">
        <v>4</v>
      </c>
      <c r="B174" s="11" t="s">
        <v>5</v>
      </c>
      <c r="C174" s="49"/>
      <c r="D174" s="13" t="s">
        <v>7</v>
      </c>
      <c r="E174" s="14"/>
      <c r="F174" s="50"/>
      <c r="G174" s="50"/>
      <c r="H174" s="15" t="s">
        <v>10</v>
      </c>
      <c r="I174" s="16"/>
      <c r="J174" s="16"/>
      <c r="K174" s="14"/>
      <c r="L174" s="17" t="s">
        <v>571</v>
      </c>
      <c r="M174" s="16"/>
      <c r="N174" s="14"/>
    </row>
    <row r="175" ht="15.75" customHeight="1">
      <c r="A175" s="18"/>
      <c r="B175" s="18"/>
      <c r="C175" s="12" t="s">
        <v>6</v>
      </c>
      <c r="D175" s="10" t="s">
        <v>12</v>
      </c>
      <c r="E175" s="10" t="s">
        <v>13</v>
      </c>
      <c r="F175" s="10" t="s">
        <v>8</v>
      </c>
      <c r="G175" s="10" t="s">
        <v>9</v>
      </c>
      <c r="H175" s="10" t="s">
        <v>14</v>
      </c>
      <c r="I175" s="10" t="s">
        <v>15</v>
      </c>
      <c r="J175" s="10" t="s">
        <v>16</v>
      </c>
      <c r="K175" s="10" t="s">
        <v>17</v>
      </c>
      <c r="L175" s="10" t="s">
        <v>18</v>
      </c>
      <c r="M175" s="10" t="s">
        <v>19</v>
      </c>
      <c r="N175" s="10" t="s">
        <v>20</v>
      </c>
    </row>
    <row r="176" ht="24.0" customHeight="1">
      <c r="A176" s="20"/>
      <c r="B176" s="20"/>
      <c r="C176" s="20"/>
      <c r="D176" s="20"/>
      <c r="E176" s="20"/>
      <c r="F176" s="20"/>
      <c r="G176" s="20"/>
      <c r="H176" s="20"/>
      <c r="I176" s="20"/>
      <c r="J176" s="20"/>
      <c r="K176" s="20"/>
      <c r="L176" s="20"/>
      <c r="M176" s="20"/>
      <c r="N176" s="20"/>
    </row>
    <row r="177" ht="15.75" customHeight="1">
      <c r="A177" s="21" t="s">
        <v>21</v>
      </c>
      <c r="B177" s="21" t="s">
        <v>22</v>
      </c>
      <c r="C177" s="21" t="s">
        <v>23</v>
      </c>
      <c r="D177" s="21" t="s">
        <v>24</v>
      </c>
      <c r="E177" s="21" t="s">
        <v>25</v>
      </c>
      <c r="F177" s="21" t="s">
        <v>26</v>
      </c>
      <c r="G177" s="21" t="s">
        <v>27</v>
      </c>
      <c r="H177" s="21" t="s">
        <v>28</v>
      </c>
      <c r="I177" s="21" t="s">
        <v>29</v>
      </c>
      <c r="J177" s="21" t="s">
        <v>30</v>
      </c>
      <c r="K177" s="21" t="s">
        <v>31</v>
      </c>
      <c r="L177" s="21" t="s">
        <v>32</v>
      </c>
      <c r="M177" s="21" t="s">
        <v>33</v>
      </c>
      <c r="N177" s="21" t="s">
        <v>34</v>
      </c>
    </row>
    <row r="178" ht="15.75" customHeight="1">
      <c r="A178" s="152" t="s">
        <v>375</v>
      </c>
      <c r="B178" s="51" t="s">
        <v>373</v>
      </c>
      <c r="C178" s="52" t="s">
        <v>138</v>
      </c>
      <c r="D178" s="52" t="s">
        <v>39</v>
      </c>
      <c r="E178" s="52" t="s">
        <v>40</v>
      </c>
      <c r="F178" s="51" t="s">
        <v>374</v>
      </c>
      <c r="G178" s="52" t="s">
        <v>135</v>
      </c>
      <c r="H178" s="70"/>
      <c r="I178" s="80"/>
      <c r="J178" s="80">
        <v>1600000.0</v>
      </c>
      <c r="K178" s="31">
        <f t="shared" ref="K178:K184" si="10">SUM(I178:J178)</f>
        <v>1600000</v>
      </c>
      <c r="L178" s="33"/>
      <c r="M178" s="33"/>
      <c r="N178" s="34"/>
    </row>
    <row r="179" ht="15.75" customHeight="1">
      <c r="A179" s="152" t="s">
        <v>379</v>
      </c>
      <c r="B179" s="51" t="s">
        <v>376</v>
      </c>
      <c r="C179" s="52" t="s">
        <v>377</v>
      </c>
      <c r="D179" s="52" t="s">
        <v>39</v>
      </c>
      <c r="E179" s="52" t="s">
        <v>40</v>
      </c>
      <c r="F179" s="51" t="s">
        <v>378</v>
      </c>
      <c r="G179" s="52" t="s">
        <v>135</v>
      </c>
      <c r="H179" s="70"/>
      <c r="I179" s="84"/>
      <c r="J179" s="31">
        <v>3200000.0</v>
      </c>
      <c r="K179" s="31">
        <f t="shared" si="10"/>
        <v>3200000</v>
      </c>
      <c r="L179" s="80"/>
      <c r="M179" s="33"/>
      <c r="N179" s="34"/>
    </row>
    <row r="180" ht="15.75" customHeight="1">
      <c r="A180" s="152" t="s">
        <v>384</v>
      </c>
      <c r="B180" s="51" t="s">
        <v>380</v>
      </c>
      <c r="C180" s="52" t="s">
        <v>138</v>
      </c>
      <c r="D180" s="52" t="s">
        <v>39</v>
      </c>
      <c r="E180" s="52" t="s">
        <v>40</v>
      </c>
      <c r="F180" s="51" t="s">
        <v>381</v>
      </c>
      <c r="G180" s="52" t="s">
        <v>135</v>
      </c>
      <c r="H180" s="70"/>
      <c r="I180" s="51"/>
      <c r="J180" s="31">
        <v>1.0E7</v>
      </c>
      <c r="K180" s="31">
        <f t="shared" si="10"/>
        <v>10000000</v>
      </c>
      <c r="L180" s="33"/>
      <c r="M180" s="33"/>
      <c r="N180" s="34"/>
    </row>
    <row r="181" ht="15.75" customHeight="1">
      <c r="A181" s="152" t="s">
        <v>388</v>
      </c>
      <c r="B181" s="151" t="s">
        <v>385</v>
      </c>
      <c r="C181" s="152" t="s">
        <v>386</v>
      </c>
      <c r="D181" s="52" t="s">
        <v>39</v>
      </c>
      <c r="E181" s="52" t="s">
        <v>40</v>
      </c>
      <c r="F181" s="151" t="s">
        <v>387</v>
      </c>
      <c r="G181" s="52" t="s">
        <v>135</v>
      </c>
      <c r="H181" s="23"/>
      <c r="I181" s="23"/>
      <c r="J181" s="153">
        <v>1500000.0</v>
      </c>
      <c r="K181" s="31">
        <f t="shared" si="10"/>
        <v>1500000</v>
      </c>
      <c r="L181" s="23"/>
      <c r="M181" s="23"/>
      <c r="N181" s="23"/>
    </row>
    <row r="182" ht="15.75" customHeight="1">
      <c r="A182" s="152" t="s">
        <v>391</v>
      </c>
      <c r="B182" s="151" t="s">
        <v>389</v>
      </c>
      <c r="C182" s="152" t="s">
        <v>386</v>
      </c>
      <c r="D182" s="52" t="s">
        <v>39</v>
      </c>
      <c r="E182" s="52" t="s">
        <v>40</v>
      </c>
      <c r="F182" s="151" t="s">
        <v>390</v>
      </c>
      <c r="G182" s="52" t="s">
        <v>135</v>
      </c>
      <c r="H182" s="23"/>
      <c r="I182" s="23"/>
      <c r="J182" s="153">
        <v>3500000.0</v>
      </c>
      <c r="K182" s="31">
        <f t="shared" si="10"/>
        <v>3500000</v>
      </c>
      <c r="L182" s="23"/>
      <c r="M182" s="23"/>
      <c r="N182" s="23"/>
    </row>
    <row r="183" ht="15.75" customHeight="1">
      <c r="A183" s="152" t="s">
        <v>395</v>
      </c>
      <c r="B183" s="151" t="s">
        <v>392</v>
      </c>
      <c r="C183" s="152" t="s">
        <v>393</v>
      </c>
      <c r="D183" s="52" t="s">
        <v>39</v>
      </c>
      <c r="E183" s="52" t="s">
        <v>40</v>
      </c>
      <c r="F183" s="151" t="s">
        <v>394</v>
      </c>
      <c r="G183" s="52" t="s">
        <v>135</v>
      </c>
      <c r="H183" s="23"/>
      <c r="I183" s="23"/>
      <c r="J183" s="153">
        <v>1.0E7</v>
      </c>
      <c r="K183" s="31">
        <f t="shared" si="10"/>
        <v>10000000</v>
      </c>
      <c r="L183" s="23"/>
      <c r="M183" s="23"/>
      <c r="N183" s="23"/>
    </row>
    <row r="184" ht="15.75" customHeight="1">
      <c r="A184" s="152" t="s">
        <v>500</v>
      </c>
      <c r="B184" s="151" t="s">
        <v>396</v>
      </c>
      <c r="C184" s="152" t="s">
        <v>393</v>
      </c>
      <c r="D184" s="52" t="s">
        <v>39</v>
      </c>
      <c r="E184" s="52" t="s">
        <v>40</v>
      </c>
      <c r="F184" s="151" t="s">
        <v>397</v>
      </c>
      <c r="G184" s="52" t="s">
        <v>135</v>
      </c>
      <c r="H184" s="23"/>
      <c r="I184" s="23"/>
      <c r="J184" s="153">
        <v>1.0E7</v>
      </c>
      <c r="K184" s="31">
        <f t="shared" si="10"/>
        <v>10000000</v>
      </c>
      <c r="L184" s="23"/>
      <c r="M184" s="23"/>
      <c r="N184" s="23"/>
      <c r="P184" s="66">
        <f>K184+K183+K182+K181</f>
        <v>25000000</v>
      </c>
    </row>
    <row r="185" ht="15.75" customHeight="1">
      <c r="A185" s="22" t="s">
        <v>398</v>
      </c>
      <c r="B185" s="16"/>
      <c r="C185" s="16"/>
      <c r="D185" s="16"/>
      <c r="E185" s="16"/>
      <c r="F185" s="16"/>
      <c r="G185" s="16"/>
      <c r="H185" s="16"/>
      <c r="I185" s="16"/>
      <c r="J185" s="16"/>
      <c r="K185" s="16"/>
      <c r="L185" s="16"/>
      <c r="M185" s="16"/>
      <c r="N185" s="14"/>
      <c r="P185" s="66"/>
    </row>
    <row r="186" ht="15.75" customHeight="1">
      <c r="A186" s="23" t="s">
        <v>399</v>
      </c>
      <c r="B186" s="34" t="s">
        <v>462</v>
      </c>
      <c r="C186" s="152" t="s">
        <v>463</v>
      </c>
      <c r="D186" s="52" t="s">
        <v>39</v>
      </c>
      <c r="E186" s="52" t="s">
        <v>40</v>
      </c>
      <c r="F186" s="34" t="s">
        <v>464</v>
      </c>
      <c r="G186" s="52" t="s">
        <v>135</v>
      </c>
      <c r="H186" s="89"/>
      <c r="I186" s="89"/>
      <c r="J186" s="177">
        <v>800000.0</v>
      </c>
      <c r="K186" s="177">
        <v>800000.0</v>
      </c>
      <c r="L186" s="89"/>
      <c r="M186" s="89"/>
      <c r="N186" s="89"/>
      <c r="P186" s="66"/>
    </row>
    <row r="187" ht="15.75" customHeight="1">
      <c r="A187" s="178" t="s">
        <v>403</v>
      </c>
      <c r="B187" s="179" t="s">
        <v>400</v>
      </c>
      <c r="C187" s="180" t="s">
        <v>401</v>
      </c>
      <c r="D187" s="181" t="s">
        <v>315</v>
      </c>
      <c r="E187" s="181" t="s">
        <v>40</v>
      </c>
      <c r="F187" s="179" t="s">
        <v>402</v>
      </c>
      <c r="G187" s="181" t="s">
        <v>135</v>
      </c>
      <c r="H187" s="182"/>
      <c r="I187" s="183"/>
      <c r="J187" s="184">
        <v>325000.0</v>
      </c>
      <c r="K187" s="184">
        <f>SUM(I187:J187)</f>
        <v>325000</v>
      </c>
      <c r="L187" s="185"/>
      <c r="M187" s="185"/>
      <c r="N187" s="186"/>
      <c r="P187" s="66"/>
    </row>
    <row r="188" ht="15.75" customHeight="1">
      <c r="A188" s="157"/>
      <c r="B188" s="187"/>
      <c r="C188" s="157"/>
      <c r="D188" s="93"/>
      <c r="E188" s="93"/>
      <c r="F188" s="187"/>
      <c r="G188" s="93"/>
      <c r="H188" s="188"/>
      <c r="I188" s="141"/>
      <c r="J188" s="189"/>
      <c r="K188" s="189"/>
      <c r="L188" s="190"/>
      <c r="M188" s="190"/>
      <c r="N188" s="191"/>
      <c r="P188" s="66"/>
    </row>
    <row r="189" ht="15.75" customHeight="1">
      <c r="A189" s="46" t="s">
        <v>382</v>
      </c>
      <c r="P189" s="66"/>
    </row>
    <row r="190" ht="15.0" customHeight="1">
      <c r="A190" s="10" t="s">
        <v>4</v>
      </c>
      <c r="B190" s="11" t="s">
        <v>5</v>
      </c>
      <c r="C190" s="49"/>
      <c r="D190" s="13" t="s">
        <v>7</v>
      </c>
      <c r="E190" s="14"/>
      <c r="F190" s="50"/>
      <c r="G190" s="50"/>
      <c r="H190" s="15" t="s">
        <v>10</v>
      </c>
      <c r="I190" s="16"/>
      <c r="J190" s="16"/>
      <c r="K190" s="14"/>
      <c r="L190" s="17" t="s">
        <v>572</v>
      </c>
      <c r="M190" s="16"/>
      <c r="N190" s="14"/>
      <c r="P190" s="66"/>
    </row>
    <row r="191" ht="15.0" customHeight="1">
      <c r="A191" s="18"/>
      <c r="B191" s="18"/>
      <c r="C191" s="12" t="s">
        <v>6</v>
      </c>
      <c r="D191" s="10" t="s">
        <v>12</v>
      </c>
      <c r="E191" s="10" t="s">
        <v>13</v>
      </c>
      <c r="F191" s="10" t="s">
        <v>8</v>
      </c>
      <c r="G191" s="10" t="s">
        <v>9</v>
      </c>
      <c r="H191" s="10" t="s">
        <v>14</v>
      </c>
      <c r="I191" s="10" t="s">
        <v>15</v>
      </c>
      <c r="J191" s="10" t="s">
        <v>16</v>
      </c>
      <c r="K191" s="10" t="s">
        <v>17</v>
      </c>
      <c r="L191" s="10" t="s">
        <v>18</v>
      </c>
      <c r="M191" s="10" t="s">
        <v>19</v>
      </c>
      <c r="N191" s="10" t="s">
        <v>20</v>
      </c>
      <c r="P191" s="66"/>
    </row>
    <row r="192" ht="27.75" customHeight="1">
      <c r="A192" s="20"/>
      <c r="B192" s="20"/>
      <c r="C192" s="20"/>
      <c r="D192" s="20"/>
      <c r="E192" s="20"/>
      <c r="F192" s="20"/>
      <c r="G192" s="20"/>
      <c r="H192" s="20"/>
      <c r="I192" s="20"/>
      <c r="J192" s="20"/>
      <c r="K192" s="20"/>
      <c r="L192" s="20"/>
      <c r="M192" s="20"/>
      <c r="N192" s="20"/>
      <c r="P192" s="66"/>
    </row>
    <row r="193" ht="15.75" customHeight="1">
      <c r="A193" s="21" t="s">
        <v>21</v>
      </c>
      <c r="B193" s="21" t="s">
        <v>22</v>
      </c>
      <c r="C193" s="21" t="s">
        <v>23</v>
      </c>
      <c r="D193" s="21" t="s">
        <v>24</v>
      </c>
      <c r="E193" s="21" t="s">
        <v>25</v>
      </c>
      <c r="F193" s="21" t="s">
        <v>26</v>
      </c>
      <c r="G193" s="21" t="s">
        <v>27</v>
      </c>
      <c r="H193" s="21" t="s">
        <v>28</v>
      </c>
      <c r="I193" s="21" t="s">
        <v>29</v>
      </c>
      <c r="J193" s="21" t="s">
        <v>30</v>
      </c>
      <c r="K193" s="21" t="s">
        <v>31</v>
      </c>
      <c r="L193" s="21" t="s">
        <v>32</v>
      </c>
      <c r="M193" s="21" t="s">
        <v>33</v>
      </c>
      <c r="N193" s="21" t="s">
        <v>34</v>
      </c>
      <c r="P193" s="66"/>
    </row>
    <row r="194" ht="15.0" customHeight="1">
      <c r="A194" s="22" t="s">
        <v>398</v>
      </c>
      <c r="B194" s="16"/>
      <c r="C194" s="16"/>
      <c r="D194" s="16"/>
      <c r="E194" s="16"/>
      <c r="F194" s="16"/>
      <c r="G194" s="16"/>
      <c r="H194" s="16"/>
      <c r="I194" s="16"/>
      <c r="J194" s="16"/>
      <c r="K194" s="16"/>
      <c r="L194" s="16"/>
      <c r="M194" s="16"/>
      <c r="N194" s="14"/>
    </row>
    <row r="195" ht="15.75" customHeight="1">
      <c r="A195" s="23" t="s">
        <v>406</v>
      </c>
      <c r="B195" s="63" t="s">
        <v>404</v>
      </c>
      <c r="C195" s="152" t="s">
        <v>401</v>
      </c>
      <c r="D195" s="25" t="s">
        <v>315</v>
      </c>
      <c r="E195" s="26" t="s">
        <v>40</v>
      </c>
      <c r="F195" s="51" t="s">
        <v>405</v>
      </c>
      <c r="G195" s="26" t="s">
        <v>135</v>
      </c>
      <c r="H195" s="70"/>
      <c r="I195" s="79"/>
      <c r="J195" s="31">
        <v>298804.98</v>
      </c>
      <c r="K195" s="31">
        <f t="shared" ref="K195:K196" si="11">SUM(I195:J195)</f>
        <v>298804.98</v>
      </c>
      <c r="L195" s="37"/>
      <c r="M195" s="37"/>
      <c r="N195" s="133"/>
    </row>
    <row r="196" ht="15.75" customHeight="1">
      <c r="A196" s="23" t="s">
        <v>465</v>
      </c>
      <c r="B196" s="63" t="s">
        <v>407</v>
      </c>
      <c r="C196" s="152" t="s">
        <v>408</v>
      </c>
      <c r="D196" s="25" t="s">
        <v>315</v>
      </c>
      <c r="E196" s="26" t="s">
        <v>40</v>
      </c>
      <c r="F196" s="51" t="s">
        <v>409</v>
      </c>
      <c r="G196" s="26" t="s">
        <v>135</v>
      </c>
      <c r="H196" s="70"/>
      <c r="I196" s="79"/>
      <c r="J196" s="31">
        <v>3800000.0</v>
      </c>
      <c r="K196" s="31">
        <f t="shared" si="11"/>
        <v>3800000</v>
      </c>
      <c r="L196" s="37"/>
      <c r="M196" s="37"/>
      <c r="N196" s="133"/>
      <c r="P196" s="66">
        <f>K196+K195+K187</f>
        <v>4423804.98</v>
      </c>
    </row>
    <row r="197" ht="15.75" customHeight="1">
      <c r="A197" s="27"/>
      <c r="B197" s="27"/>
      <c r="C197" s="27"/>
      <c r="D197" s="27"/>
      <c r="E197" s="27"/>
      <c r="F197" s="27"/>
      <c r="G197" s="27"/>
      <c r="H197" s="85" t="s">
        <v>410</v>
      </c>
      <c r="I197" s="16"/>
      <c r="J197" s="14"/>
      <c r="K197" s="86">
        <f>K196+K195+K187+K186+K184+K183+K182+K181+K180+K179+K178+K170+K169+K168+K167+K166+K165+K164+K163+K53+K54+K55+K56+K57</f>
        <v>147653736.4</v>
      </c>
      <c r="L197" s="27"/>
      <c r="M197" s="27"/>
      <c r="N197" s="27"/>
    </row>
    <row r="198" ht="15.75" customHeight="1">
      <c r="A198" s="95"/>
      <c r="B198" s="95"/>
      <c r="C198" s="52"/>
      <c r="D198" s="25"/>
      <c r="E198" s="26"/>
      <c r="F198" s="154" t="s">
        <v>411</v>
      </c>
      <c r="G198" s="14"/>
      <c r="H198" s="155">
        <f t="shared" ref="H198:I198" si="12">H49</f>
        <v>12000000</v>
      </c>
      <c r="I198" s="155">
        <f t="shared" si="12"/>
        <v>20889192.63</v>
      </c>
      <c r="J198" s="155" t="str">
        <f>J11</f>
        <v/>
      </c>
      <c r="K198" s="156" t="str">
        <f>#REF!+K46+K45+K44+K43+K42+K41+K35+K34+#REF!+K33+K32+K31+K30+K29+K28+K27+K26+K25+K24+K23+K22+K21+K20+K19+K18+K17+K13+K12+K11</f>
        <v>#REF!</v>
      </c>
      <c r="L198" s="116"/>
      <c r="M198" s="116"/>
      <c r="N198" s="116"/>
    </row>
    <row r="199" ht="15.75" customHeight="1">
      <c r="A199" s="157"/>
      <c r="B199" s="158"/>
      <c r="C199" s="158"/>
      <c r="D199" s="158"/>
      <c r="E199" s="158"/>
      <c r="F199" s="158"/>
      <c r="G199" s="158"/>
      <c r="H199" s="158"/>
      <c r="I199" s="158"/>
      <c r="J199" s="158"/>
      <c r="K199" s="158"/>
      <c r="L199" s="158"/>
      <c r="M199" s="158"/>
      <c r="N199" s="158"/>
    </row>
    <row r="200" ht="15.75" customHeight="1">
      <c r="A200" s="159" t="s">
        <v>412</v>
      </c>
      <c r="C200" s="159"/>
      <c r="D200" s="160" t="s">
        <v>413</v>
      </c>
      <c r="E200" s="159"/>
      <c r="F200" s="159"/>
      <c r="G200" s="159"/>
      <c r="H200" s="161"/>
      <c r="I200" s="159" t="s">
        <v>414</v>
      </c>
      <c r="J200" s="159"/>
      <c r="K200" s="162"/>
      <c r="L200" s="9"/>
      <c r="M200" s="9"/>
      <c r="N200" s="9"/>
    </row>
    <row r="201" ht="15.75" customHeight="1">
      <c r="A201" s="159"/>
      <c r="B201" s="163"/>
      <c r="C201" s="46"/>
      <c r="D201" s="46"/>
      <c r="E201" s="46"/>
      <c r="F201" s="159"/>
      <c r="G201" s="159"/>
      <c r="H201" s="46"/>
      <c r="I201" s="46"/>
      <c r="J201" s="159"/>
      <c r="K201" s="162"/>
      <c r="L201" s="9"/>
      <c r="M201" s="9"/>
      <c r="N201" s="9"/>
    </row>
    <row r="202" ht="15.75" customHeight="1">
      <c r="A202" s="159"/>
      <c r="B202" s="159"/>
      <c r="C202" s="159"/>
      <c r="D202" s="159"/>
      <c r="E202" s="159"/>
      <c r="F202" s="159"/>
      <c r="G202" s="159"/>
      <c r="H202" s="159"/>
      <c r="I202" s="159"/>
      <c r="J202" s="159"/>
      <c r="K202" s="162"/>
      <c r="L202" s="9"/>
      <c r="M202" s="9"/>
      <c r="N202" s="9"/>
    </row>
    <row r="203" ht="15.75" customHeight="1">
      <c r="A203" s="2" t="s">
        <v>415</v>
      </c>
      <c r="C203" s="164"/>
      <c r="D203" s="2" t="s">
        <v>416</v>
      </c>
      <c r="G203" s="164"/>
      <c r="H203" s="164"/>
      <c r="I203" s="2" t="s">
        <v>417</v>
      </c>
      <c r="L203" s="9"/>
      <c r="M203" s="9"/>
      <c r="N203" s="9"/>
    </row>
    <row r="204" ht="15.75" customHeight="1">
      <c r="A204" s="150" t="s">
        <v>418</v>
      </c>
      <c r="C204" s="159"/>
      <c r="D204" s="150" t="s">
        <v>419</v>
      </c>
      <c r="G204" s="159"/>
      <c r="H204" s="159"/>
      <c r="I204" s="150" t="s">
        <v>420</v>
      </c>
      <c r="L204" s="9"/>
      <c r="M204" s="165"/>
      <c r="N204" s="9"/>
    </row>
    <row r="205" ht="15.75" customHeight="1">
      <c r="A205" s="9" t="s">
        <v>421</v>
      </c>
      <c r="B205" s="9"/>
      <c r="C205" s="9"/>
      <c r="D205" s="9" t="s">
        <v>421</v>
      </c>
      <c r="E205" s="9"/>
      <c r="F205" s="9"/>
      <c r="G205" s="9"/>
      <c r="H205" s="9"/>
      <c r="I205" s="9" t="s">
        <v>421</v>
      </c>
      <c r="J205" s="9"/>
      <c r="K205" s="9"/>
      <c r="L205" s="9"/>
      <c r="M205" s="9"/>
      <c r="N205" s="9"/>
    </row>
    <row r="206" ht="15.75" customHeight="1">
      <c r="A206" s="9"/>
      <c r="B206" s="9"/>
      <c r="C206" s="9"/>
      <c r="D206" s="9"/>
      <c r="E206" s="9"/>
      <c r="F206" s="9"/>
      <c r="G206" s="9"/>
      <c r="H206" s="9"/>
      <c r="I206" s="9"/>
      <c r="J206" s="9"/>
      <c r="K206" s="9"/>
      <c r="L206" s="9"/>
      <c r="M206" s="9"/>
      <c r="N206" s="9"/>
    </row>
    <row r="207" ht="15.75" customHeight="1">
      <c r="A207" s="161"/>
      <c r="B207" s="161"/>
      <c r="C207" s="161"/>
      <c r="D207" s="161"/>
      <c r="E207" s="161"/>
      <c r="F207" s="161"/>
      <c r="G207" s="161"/>
      <c r="H207" s="161"/>
      <c r="I207" s="161"/>
      <c r="J207" s="161"/>
      <c r="K207" s="161"/>
      <c r="L207" s="161"/>
      <c r="M207" s="161"/>
      <c r="N207" s="161"/>
    </row>
    <row r="208" ht="15.75" customHeight="1">
      <c r="A208" s="46" t="s">
        <v>422</v>
      </c>
    </row>
    <row r="209" ht="15.75" customHeight="1"/>
    <row r="210" ht="15.75" customHeight="1">
      <c r="A210" s="161"/>
      <c r="B210" s="161"/>
      <c r="C210" s="161"/>
      <c r="D210" s="161"/>
      <c r="E210" s="161"/>
      <c r="F210" s="161"/>
      <c r="G210" s="161"/>
      <c r="H210" s="161"/>
      <c r="I210" s="161"/>
      <c r="J210" s="161"/>
      <c r="K210" s="161"/>
      <c r="L210" s="161"/>
      <c r="M210" s="161"/>
      <c r="N210" s="161"/>
    </row>
    <row r="211" ht="15.75" customHeight="1">
      <c r="A211" s="161"/>
      <c r="B211" s="161"/>
      <c r="C211" s="161"/>
      <c r="D211" s="161"/>
      <c r="E211" s="161"/>
      <c r="F211" s="161"/>
      <c r="G211" s="161"/>
      <c r="H211" s="161"/>
      <c r="I211" s="161"/>
      <c r="J211" s="161"/>
      <c r="K211" s="161"/>
      <c r="L211" s="161"/>
      <c r="M211" s="161"/>
      <c r="N211" s="161"/>
    </row>
    <row r="212" ht="15.75" customHeight="1">
      <c r="A212" s="161"/>
      <c r="B212" s="161"/>
      <c r="C212" s="161"/>
      <c r="D212" s="161"/>
      <c r="E212" s="161"/>
      <c r="F212" s="161"/>
      <c r="G212" s="161"/>
      <c r="H212" s="161"/>
      <c r="I212" s="161"/>
      <c r="J212" s="161"/>
      <c r="K212" s="161"/>
      <c r="L212" s="161"/>
      <c r="M212" s="161"/>
      <c r="N212" s="161"/>
    </row>
    <row r="213" ht="15.75" customHeight="1">
      <c r="A213" s="161"/>
      <c r="B213" s="161"/>
      <c r="C213" s="161"/>
      <c r="D213" s="161"/>
      <c r="E213" s="161"/>
      <c r="F213" s="161"/>
      <c r="G213" s="161"/>
      <c r="H213" s="161"/>
      <c r="I213" s="161"/>
      <c r="J213" s="161"/>
      <c r="K213" s="161"/>
      <c r="L213" s="161"/>
      <c r="M213" s="161"/>
      <c r="N213" s="161"/>
    </row>
    <row r="214" ht="15.75" customHeight="1">
      <c r="A214" s="161"/>
      <c r="B214" s="161"/>
      <c r="C214" s="161"/>
      <c r="D214" s="161"/>
      <c r="E214" s="161"/>
      <c r="F214" s="161"/>
      <c r="G214" s="161"/>
      <c r="H214" s="161"/>
      <c r="I214" s="161"/>
      <c r="J214" s="161"/>
      <c r="K214" s="161"/>
      <c r="L214" s="161"/>
      <c r="M214" s="161"/>
      <c r="N214" s="161"/>
    </row>
    <row r="215" ht="15.75" customHeight="1">
      <c r="A215" s="13" t="s">
        <v>35</v>
      </c>
      <c r="B215" s="16"/>
      <c r="C215" s="16"/>
      <c r="D215" s="16"/>
      <c r="E215" s="16"/>
      <c r="F215" s="16"/>
      <c r="G215" s="16"/>
      <c r="H215" s="166"/>
      <c r="I215" s="166"/>
      <c r="J215" s="166"/>
      <c r="K215" s="167">
        <v>7.427416536E8</v>
      </c>
      <c r="L215" s="168"/>
      <c r="M215" s="168"/>
      <c r="N215" s="168"/>
    </row>
    <row r="216" ht="15.75" customHeight="1">
      <c r="A216" s="13" t="s">
        <v>130</v>
      </c>
      <c r="B216" s="16"/>
      <c r="C216" s="16"/>
      <c r="D216" s="16"/>
      <c r="E216" s="16"/>
      <c r="F216" s="16"/>
      <c r="G216" s="16"/>
      <c r="H216" s="166"/>
      <c r="I216" s="166"/>
      <c r="J216" s="166"/>
      <c r="K216" s="167">
        <f>K161+K116+K113+K93+K53+K54+K55+K56+K57</f>
        <v>82959792</v>
      </c>
      <c r="L216" s="168"/>
      <c r="M216" s="168"/>
      <c r="N216" s="168"/>
    </row>
    <row r="217" ht="15.75" customHeight="1">
      <c r="A217" s="13" t="s">
        <v>352</v>
      </c>
      <c r="B217" s="16"/>
      <c r="C217" s="16"/>
      <c r="D217" s="16"/>
      <c r="E217" s="16"/>
      <c r="F217" s="16"/>
      <c r="G217" s="16"/>
      <c r="H217" s="166"/>
      <c r="I217" s="166"/>
      <c r="J217" s="166"/>
      <c r="K217" s="167">
        <f>K184+K183+K182+K181+K180+K179+K178+K170+K169+K168+K167+K166+K165+K164+K163</f>
        <v>142429931.4</v>
      </c>
      <c r="L217" s="168"/>
      <c r="M217" s="168"/>
      <c r="N217" s="168"/>
    </row>
    <row r="218" ht="15.75" customHeight="1">
      <c r="A218" s="13" t="s">
        <v>398</v>
      </c>
      <c r="B218" s="16"/>
      <c r="C218" s="16"/>
      <c r="D218" s="16"/>
      <c r="E218" s="16"/>
      <c r="F218" s="16"/>
      <c r="G218" s="16"/>
      <c r="H218" s="166"/>
      <c r="I218" s="166"/>
      <c r="J218" s="166"/>
      <c r="K218" s="169">
        <f>K196+K195+K187+K186</f>
        <v>5223804.98</v>
      </c>
      <c r="L218" s="168"/>
      <c r="M218" s="168"/>
      <c r="N218" s="168"/>
    </row>
    <row r="219" ht="15.75" customHeight="1">
      <c r="A219" s="13" t="s">
        <v>423</v>
      </c>
      <c r="B219" s="16"/>
      <c r="C219" s="16"/>
      <c r="D219" s="16"/>
      <c r="E219" s="16"/>
      <c r="F219" s="16"/>
      <c r="G219" s="16"/>
      <c r="H219" s="166"/>
      <c r="I219" s="166"/>
      <c r="J219" s="166"/>
      <c r="K219" s="169">
        <v>650000.0</v>
      </c>
      <c r="L219" s="168"/>
      <c r="M219" s="168"/>
      <c r="N219" s="168"/>
    </row>
    <row r="220" ht="15.75" customHeight="1">
      <c r="A220" s="170"/>
      <c r="B220" s="16"/>
      <c r="C220" s="16"/>
      <c r="D220" s="16"/>
      <c r="E220" s="16"/>
      <c r="F220" s="16"/>
      <c r="G220" s="16"/>
      <c r="H220" s="16"/>
      <c r="I220" s="16"/>
      <c r="J220" s="14"/>
      <c r="K220" s="171">
        <f>K219+K218+K217+K216+K215</f>
        <v>974005182</v>
      </c>
      <c r="L220" s="109"/>
      <c r="M220" s="109"/>
      <c r="N220" s="109"/>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23">
    <mergeCell ref="H103:H104"/>
    <mergeCell ref="I103:I104"/>
    <mergeCell ref="H113:J113"/>
    <mergeCell ref="H116:J116"/>
    <mergeCell ref="F124:F125"/>
    <mergeCell ref="G124:G125"/>
    <mergeCell ref="H124:H125"/>
    <mergeCell ref="I124:I125"/>
    <mergeCell ref="J124:J125"/>
    <mergeCell ref="K124:K125"/>
    <mergeCell ref="L124:L125"/>
    <mergeCell ref="M124:M125"/>
    <mergeCell ref="N103:N104"/>
    <mergeCell ref="A106:N106"/>
    <mergeCell ref="A121:N121"/>
    <mergeCell ref="A123:A125"/>
    <mergeCell ref="D123:E123"/>
    <mergeCell ref="H123:K123"/>
    <mergeCell ref="L123:N123"/>
    <mergeCell ref="N124:N125"/>
    <mergeCell ref="B102:B104"/>
    <mergeCell ref="D102:E102"/>
    <mergeCell ref="C103:C104"/>
    <mergeCell ref="D103:D104"/>
    <mergeCell ref="E103:E104"/>
    <mergeCell ref="F103:F104"/>
    <mergeCell ref="G103:G104"/>
    <mergeCell ref="J103:J104"/>
    <mergeCell ref="K103:K104"/>
    <mergeCell ref="L103:L104"/>
    <mergeCell ref="M103:M104"/>
    <mergeCell ref="I84:I85"/>
    <mergeCell ref="J84:J85"/>
    <mergeCell ref="H93:J93"/>
    <mergeCell ref="A94:N94"/>
    <mergeCell ref="A99:N99"/>
    <mergeCell ref="A101:N101"/>
    <mergeCell ref="A102:A104"/>
    <mergeCell ref="B123:B125"/>
    <mergeCell ref="C124:C125"/>
    <mergeCell ref="A140:A142"/>
    <mergeCell ref="B140:B142"/>
    <mergeCell ref="C141:C142"/>
    <mergeCell ref="D141:D142"/>
    <mergeCell ref="E141:E142"/>
    <mergeCell ref="D124:D125"/>
    <mergeCell ref="E124:E125"/>
    <mergeCell ref="A138:N138"/>
    <mergeCell ref="D140:E140"/>
    <mergeCell ref="H140:K140"/>
    <mergeCell ref="L140:N140"/>
    <mergeCell ref="A151:N151"/>
    <mergeCell ref="H190:K190"/>
    <mergeCell ref="L190:N190"/>
    <mergeCell ref="E191:E192"/>
    <mergeCell ref="F191:F192"/>
    <mergeCell ref="G191:G192"/>
    <mergeCell ref="H191:H192"/>
    <mergeCell ref="I191:I192"/>
    <mergeCell ref="J191:J192"/>
    <mergeCell ref="K191:K192"/>
    <mergeCell ref="L191:L192"/>
    <mergeCell ref="M191:M192"/>
    <mergeCell ref="N191:N192"/>
    <mergeCell ref="C175:C176"/>
    <mergeCell ref="D175:D176"/>
    <mergeCell ref="A185:N185"/>
    <mergeCell ref="A189:N189"/>
    <mergeCell ref="A190:A192"/>
    <mergeCell ref="B190:B192"/>
    <mergeCell ref="D190:E190"/>
    <mergeCell ref="C191:C192"/>
    <mergeCell ref="D191:D192"/>
    <mergeCell ref="A194:N194"/>
    <mergeCell ref="H197:J197"/>
    <mergeCell ref="F198:G198"/>
    <mergeCell ref="A199:N199"/>
    <mergeCell ref="A200:B200"/>
    <mergeCell ref="A203:B203"/>
    <mergeCell ref="D203:F203"/>
    <mergeCell ref="I203:K203"/>
    <mergeCell ref="A204:B204"/>
    <mergeCell ref="D204:F204"/>
    <mergeCell ref="I204:K204"/>
    <mergeCell ref="A208:N208"/>
    <mergeCell ref="E154:E155"/>
    <mergeCell ref="F154:F155"/>
    <mergeCell ref="G154:G155"/>
    <mergeCell ref="H154:H155"/>
    <mergeCell ref="I154:I155"/>
    <mergeCell ref="J154:J155"/>
    <mergeCell ref="H161:J161"/>
    <mergeCell ref="K154:K155"/>
    <mergeCell ref="L154:L155"/>
    <mergeCell ref="M154:M155"/>
    <mergeCell ref="N154:N155"/>
    <mergeCell ref="A153:A155"/>
    <mergeCell ref="B153:B155"/>
    <mergeCell ref="D153:E153"/>
    <mergeCell ref="H153:K153"/>
    <mergeCell ref="L153:N153"/>
    <mergeCell ref="C154:C155"/>
    <mergeCell ref="D154:D155"/>
    <mergeCell ref="A215:G215"/>
    <mergeCell ref="A216:G216"/>
    <mergeCell ref="A217:G217"/>
    <mergeCell ref="A218:G218"/>
    <mergeCell ref="A219:G219"/>
    <mergeCell ref="A220:J220"/>
    <mergeCell ref="A1:N1"/>
    <mergeCell ref="A2:N2"/>
    <mergeCell ref="A3:N3"/>
    <mergeCell ref="A4:B4"/>
    <mergeCell ref="M4:N4"/>
    <mergeCell ref="A6:A8"/>
    <mergeCell ref="B6:B8"/>
    <mergeCell ref="D38:D39"/>
    <mergeCell ref="E38:E39"/>
    <mergeCell ref="F38:F39"/>
    <mergeCell ref="G38:G39"/>
    <mergeCell ref="H38:H39"/>
    <mergeCell ref="I38:I39"/>
    <mergeCell ref="J38:J39"/>
    <mergeCell ref="K38:K39"/>
    <mergeCell ref="L38:L39"/>
    <mergeCell ref="M38:M39"/>
    <mergeCell ref="N7:N8"/>
    <mergeCell ref="A10:N10"/>
    <mergeCell ref="A36:N36"/>
    <mergeCell ref="A37:A39"/>
    <mergeCell ref="D37:E37"/>
    <mergeCell ref="H37:K37"/>
    <mergeCell ref="L37:N37"/>
    <mergeCell ref="N38:N39"/>
    <mergeCell ref="C6:C8"/>
    <mergeCell ref="D6:E6"/>
    <mergeCell ref="D7:D8"/>
    <mergeCell ref="E7:E8"/>
    <mergeCell ref="F6:F8"/>
    <mergeCell ref="G6:G8"/>
    <mergeCell ref="H6:K6"/>
    <mergeCell ref="L6:N6"/>
    <mergeCell ref="H7:H8"/>
    <mergeCell ref="I7:I8"/>
    <mergeCell ref="J7:J8"/>
    <mergeCell ref="K7:K8"/>
    <mergeCell ref="L7:L8"/>
    <mergeCell ref="M7:M8"/>
    <mergeCell ref="B64:B66"/>
    <mergeCell ref="D64:E64"/>
    <mergeCell ref="H64:K64"/>
    <mergeCell ref="L64:N64"/>
    <mergeCell ref="C65:C66"/>
    <mergeCell ref="D65:D66"/>
    <mergeCell ref="E65:E66"/>
    <mergeCell ref="F65:F66"/>
    <mergeCell ref="G65:G66"/>
    <mergeCell ref="H65:H66"/>
    <mergeCell ref="I65:I66"/>
    <mergeCell ref="J65:J66"/>
    <mergeCell ref="K65:K66"/>
    <mergeCell ref="L65:L66"/>
    <mergeCell ref="M65:M66"/>
    <mergeCell ref="N65:N66"/>
    <mergeCell ref="M84:M85"/>
    <mergeCell ref="N84:N85"/>
    <mergeCell ref="A68:N68"/>
    <mergeCell ref="A80:N80"/>
    <mergeCell ref="A83:A85"/>
    <mergeCell ref="B83:B85"/>
    <mergeCell ref="D83:E83"/>
    <mergeCell ref="H83:K83"/>
    <mergeCell ref="L83:N83"/>
    <mergeCell ref="B37:B39"/>
    <mergeCell ref="C38:C39"/>
    <mergeCell ref="F49:G49"/>
    <mergeCell ref="A50:N50"/>
    <mergeCell ref="A53:B53"/>
    <mergeCell ref="D56:F56"/>
    <mergeCell ref="I56:K56"/>
    <mergeCell ref="A56:B56"/>
    <mergeCell ref="A57:B57"/>
    <mergeCell ref="D57:F57"/>
    <mergeCell ref="I57:K57"/>
    <mergeCell ref="A62:N62"/>
    <mergeCell ref="A63:N63"/>
    <mergeCell ref="A64:A66"/>
    <mergeCell ref="C84:C85"/>
    <mergeCell ref="D84:D85"/>
    <mergeCell ref="E84:E85"/>
    <mergeCell ref="F84:F85"/>
    <mergeCell ref="G84:G85"/>
    <mergeCell ref="H84:H85"/>
    <mergeCell ref="K84:K85"/>
    <mergeCell ref="L84:L85"/>
    <mergeCell ref="H102:K102"/>
    <mergeCell ref="L102:N102"/>
    <mergeCell ref="M141:M142"/>
    <mergeCell ref="N141:N142"/>
    <mergeCell ref="F141:F142"/>
    <mergeCell ref="G141:G142"/>
    <mergeCell ref="H141:H142"/>
    <mergeCell ref="I141:I142"/>
    <mergeCell ref="J141:J142"/>
    <mergeCell ref="K141:K142"/>
    <mergeCell ref="L141:L142"/>
    <mergeCell ref="E175:E176"/>
    <mergeCell ref="F175:F176"/>
    <mergeCell ref="G175:G176"/>
    <mergeCell ref="H175:H176"/>
    <mergeCell ref="I175:I176"/>
    <mergeCell ref="J175:J176"/>
    <mergeCell ref="K175:K176"/>
    <mergeCell ref="L175:L176"/>
    <mergeCell ref="M175:M176"/>
    <mergeCell ref="N175:N176"/>
    <mergeCell ref="A162:N162"/>
    <mergeCell ref="A172:N172"/>
    <mergeCell ref="A174:A176"/>
    <mergeCell ref="B174:B176"/>
    <mergeCell ref="D174:E174"/>
    <mergeCell ref="H174:K174"/>
    <mergeCell ref="L174:N174"/>
  </mergeCells>
  <printOptions/>
  <pageMargins bottom="0.0" footer="0.0" header="0.0" left="0.2" right="0.0" top="1.0"/>
  <pageSetup paperSize="5" scale="90"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0"/>
    <col customWidth="1" min="2" max="2" width="17.29"/>
    <col customWidth="1" min="3" max="3" width="15.71"/>
    <col customWidth="1" min="4" max="4" width="11.86"/>
    <col customWidth="1" min="5" max="5" width="12.57"/>
    <col customWidth="1" min="6" max="6" width="13.14"/>
    <col customWidth="1" min="7" max="7" width="11.71"/>
    <col customWidth="1" min="8" max="8" width="13.43"/>
    <col customWidth="1" min="9" max="9" width="15.29"/>
    <col customWidth="1" min="10" max="10" width="13.71"/>
    <col customWidth="1" min="11" max="11" width="13.43"/>
    <col customWidth="1" min="12" max="12" width="9.86"/>
    <col customWidth="1" min="13" max="13" width="9.0"/>
    <col customWidth="1" min="14" max="14" width="9.71"/>
    <col customWidth="1" min="15" max="15" width="12.57"/>
    <col customWidth="1" min="16" max="16" width="15.29"/>
    <col customWidth="1" min="17" max="26" width="8.71"/>
  </cols>
  <sheetData>
    <row r="1">
      <c r="A1" s="1" t="s">
        <v>502</v>
      </c>
    </row>
    <row r="2">
      <c r="A2" s="1" t="s">
        <v>1</v>
      </c>
    </row>
    <row r="3">
      <c r="A3" s="1"/>
    </row>
    <row r="4">
      <c r="A4" s="2" t="s">
        <v>2</v>
      </c>
      <c r="C4" s="1"/>
      <c r="D4" s="1"/>
      <c r="E4" s="1"/>
      <c r="F4" s="1"/>
      <c r="G4" s="1"/>
      <c r="H4" s="1"/>
      <c r="I4" s="1"/>
      <c r="J4" s="1"/>
      <c r="K4" s="1"/>
      <c r="L4" s="3"/>
      <c r="M4" s="4" t="s">
        <v>3</v>
      </c>
    </row>
    <row r="5">
      <c r="A5" s="5"/>
      <c r="B5" s="6"/>
      <c r="C5" s="7"/>
      <c r="D5" s="8"/>
      <c r="E5" s="8"/>
      <c r="F5" s="8"/>
      <c r="G5" s="8"/>
      <c r="H5" s="8"/>
      <c r="I5" s="8"/>
      <c r="J5" s="8"/>
      <c r="K5" s="7"/>
      <c r="L5" s="9"/>
      <c r="M5" s="9"/>
      <c r="N5" s="9"/>
    </row>
    <row r="6">
      <c r="A6" s="10" t="s">
        <v>4</v>
      </c>
      <c r="B6" s="11" t="s">
        <v>5</v>
      </c>
      <c r="C6" s="12" t="s">
        <v>6</v>
      </c>
      <c r="D6" s="13" t="s">
        <v>7</v>
      </c>
      <c r="E6" s="14"/>
      <c r="F6" s="10" t="s">
        <v>8</v>
      </c>
      <c r="G6" s="10" t="s">
        <v>9</v>
      </c>
      <c r="H6" s="15" t="s">
        <v>10</v>
      </c>
      <c r="I6" s="16"/>
      <c r="J6" s="16"/>
      <c r="K6" s="14"/>
      <c r="L6" s="17" t="s">
        <v>573</v>
      </c>
      <c r="M6" s="16"/>
      <c r="N6" s="14"/>
    </row>
    <row r="7">
      <c r="A7" s="18"/>
      <c r="B7" s="18"/>
      <c r="C7" s="18"/>
      <c r="D7" s="10" t="s">
        <v>12</v>
      </c>
      <c r="E7" s="10" t="s">
        <v>13</v>
      </c>
      <c r="F7" s="18"/>
      <c r="G7" s="18"/>
      <c r="H7" s="10" t="s">
        <v>14</v>
      </c>
      <c r="I7" s="10" t="s">
        <v>15</v>
      </c>
      <c r="J7" s="10" t="s">
        <v>16</v>
      </c>
      <c r="K7" s="10" t="s">
        <v>17</v>
      </c>
      <c r="L7" s="10" t="s">
        <v>18</v>
      </c>
      <c r="M7" s="10" t="s">
        <v>19</v>
      </c>
      <c r="N7" s="19" t="s">
        <v>20</v>
      </c>
    </row>
    <row r="8" ht="25.5" customHeight="1">
      <c r="A8" s="20"/>
      <c r="B8" s="20"/>
      <c r="C8" s="20"/>
      <c r="D8" s="20"/>
      <c r="E8" s="20"/>
      <c r="F8" s="20"/>
      <c r="G8" s="20"/>
      <c r="H8" s="20"/>
      <c r="I8" s="20"/>
      <c r="J8" s="20"/>
      <c r="K8" s="20"/>
      <c r="L8" s="20"/>
      <c r="M8" s="20"/>
      <c r="N8" s="20"/>
    </row>
    <row r="9">
      <c r="A9" s="21" t="s">
        <v>21</v>
      </c>
      <c r="B9" s="21" t="s">
        <v>22</v>
      </c>
      <c r="C9" s="21" t="s">
        <v>23</v>
      </c>
      <c r="D9" s="21" t="s">
        <v>24</v>
      </c>
      <c r="E9" s="21" t="s">
        <v>25</v>
      </c>
      <c r="F9" s="21" t="s">
        <v>26</v>
      </c>
      <c r="G9" s="21" t="s">
        <v>27</v>
      </c>
      <c r="H9" s="21" t="s">
        <v>28</v>
      </c>
      <c r="I9" s="21" t="s">
        <v>29</v>
      </c>
      <c r="J9" s="21" t="s">
        <v>30</v>
      </c>
      <c r="K9" s="21" t="s">
        <v>31</v>
      </c>
      <c r="L9" s="21" t="s">
        <v>32</v>
      </c>
      <c r="M9" s="21" t="s">
        <v>33</v>
      </c>
      <c r="N9" s="21" t="s">
        <v>34</v>
      </c>
    </row>
    <row r="10">
      <c r="A10" s="202" t="s">
        <v>352</v>
      </c>
      <c r="B10" s="203"/>
      <c r="C10" s="203"/>
      <c r="D10" s="203"/>
      <c r="E10" s="203"/>
      <c r="F10" s="203"/>
      <c r="G10" s="203"/>
      <c r="H10" s="203"/>
      <c r="I10" s="203"/>
      <c r="J10" s="203"/>
      <c r="K10" s="203"/>
      <c r="L10" s="203"/>
      <c r="M10" s="203"/>
      <c r="N10" s="204"/>
    </row>
    <row r="11">
      <c r="A11" s="23" t="s">
        <v>574</v>
      </c>
      <c r="B11" s="34" t="s">
        <v>575</v>
      </c>
      <c r="C11" s="23" t="s">
        <v>38</v>
      </c>
      <c r="D11" s="52" t="s">
        <v>315</v>
      </c>
      <c r="E11" s="52" t="s">
        <v>40</v>
      </c>
      <c r="F11" s="27"/>
      <c r="G11" s="23" t="s">
        <v>576</v>
      </c>
      <c r="H11" s="35"/>
      <c r="I11" s="36">
        <v>2120000.0</v>
      </c>
      <c r="J11" s="37"/>
      <c r="K11" s="31">
        <f t="shared" ref="K11:K15" si="1">I11</f>
        <v>2120000</v>
      </c>
      <c r="L11" s="32"/>
      <c r="M11" s="33"/>
      <c r="N11" s="34"/>
    </row>
    <row r="12">
      <c r="A12" s="23" t="s">
        <v>577</v>
      </c>
      <c r="B12" s="34" t="s">
        <v>578</v>
      </c>
      <c r="C12" s="23" t="s">
        <v>38</v>
      </c>
      <c r="D12" s="52" t="s">
        <v>315</v>
      </c>
      <c r="E12" s="52" t="s">
        <v>40</v>
      </c>
      <c r="F12" s="27"/>
      <c r="G12" s="23" t="s">
        <v>576</v>
      </c>
      <c r="H12" s="35"/>
      <c r="I12" s="36">
        <v>1580000.0</v>
      </c>
      <c r="J12" s="37"/>
      <c r="K12" s="31">
        <f t="shared" si="1"/>
        <v>1580000</v>
      </c>
      <c r="L12" s="32"/>
      <c r="M12" s="33"/>
      <c r="N12" s="34"/>
    </row>
    <row r="13">
      <c r="A13" s="23" t="s">
        <v>579</v>
      </c>
      <c r="B13" s="34" t="s">
        <v>580</v>
      </c>
      <c r="C13" s="23" t="s">
        <v>38</v>
      </c>
      <c r="D13" s="52" t="s">
        <v>315</v>
      </c>
      <c r="E13" s="52" t="s">
        <v>40</v>
      </c>
      <c r="F13" s="27"/>
      <c r="G13" s="23" t="s">
        <v>576</v>
      </c>
      <c r="H13" s="35"/>
      <c r="I13" s="36">
        <v>2620000.0</v>
      </c>
      <c r="J13" s="37"/>
      <c r="K13" s="31">
        <f t="shared" si="1"/>
        <v>2620000</v>
      </c>
      <c r="L13" s="32"/>
      <c r="M13" s="33"/>
      <c r="N13" s="34"/>
    </row>
    <row r="14">
      <c r="A14" s="23" t="s">
        <v>581</v>
      </c>
      <c r="B14" s="34" t="s">
        <v>582</v>
      </c>
      <c r="C14" s="23" t="s">
        <v>38</v>
      </c>
      <c r="D14" s="52" t="s">
        <v>315</v>
      </c>
      <c r="E14" s="52" t="s">
        <v>40</v>
      </c>
      <c r="F14" s="27"/>
      <c r="G14" s="23" t="s">
        <v>576</v>
      </c>
      <c r="H14" s="35"/>
      <c r="I14" s="36">
        <v>3000000.0</v>
      </c>
      <c r="J14" s="37"/>
      <c r="K14" s="31">
        <f t="shared" si="1"/>
        <v>3000000</v>
      </c>
      <c r="L14" s="32"/>
      <c r="M14" s="33"/>
      <c r="N14" s="34"/>
    </row>
    <row r="15">
      <c r="A15" s="23" t="s">
        <v>583</v>
      </c>
      <c r="B15" s="34" t="s">
        <v>584</v>
      </c>
      <c r="C15" s="23" t="s">
        <v>38</v>
      </c>
      <c r="D15" s="52" t="s">
        <v>315</v>
      </c>
      <c r="E15" s="52" t="s">
        <v>40</v>
      </c>
      <c r="F15" s="27"/>
      <c r="G15" s="23" t="s">
        <v>576</v>
      </c>
      <c r="H15" s="35"/>
      <c r="I15" s="36">
        <v>2950000.0</v>
      </c>
      <c r="J15" s="37"/>
      <c r="K15" s="31">
        <f t="shared" si="1"/>
        <v>2950000</v>
      </c>
      <c r="L15" s="32"/>
      <c r="M15" s="33"/>
      <c r="N15" s="34"/>
    </row>
    <row r="16">
      <c r="A16" s="46"/>
      <c r="B16" s="150"/>
      <c r="C16" s="46"/>
      <c r="D16" s="124"/>
      <c r="E16" s="124"/>
      <c r="F16" s="159"/>
      <c r="G16" s="46"/>
      <c r="H16" s="28"/>
      <c r="I16" s="30"/>
      <c r="J16" s="131"/>
      <c r="K16" s="129"/>
      <c r="L16" s="210"/>
      <c r="M16" s="149"/>
      <c r="N16" s="150"/>
    </row>
    <row r="17">
      <c r="A17" s="46" t="s">
        <v>560</v>
      </c>
    </row>
    <row r="19">
      <c r="A19" s="23" t="s">
        <v>585</v>
      </c>
      <c r="B19" s="34" t="s">
        <v>586</v>
      </c>
      <c r="C19" s="23" t="s">
        <v>38</v>
      </c>
      <c r="D19" s="52" t="s">
        <v>315</v>
      </c>
      <c r="E19" s="52" t="s">
        <v>40</v>
      </c>
      <c r="F19" s="27"/>
      <c r="G19" s="23" t="s">
        <v>576</v>
      </c>
      <c r="H19" s="35"/>
      <c r="I19" s="36">
        <v>2550000.0</v>
      </c>
      <c r="J19" s="37"/>
      <c r="K19" s="31">
        <f t="shared" ref="K19:K21" si="2">I19</f>
        <v>2550000</v>
      </c>
      <c r="L19" s="32"/>
      <c r="M19" s="33"/>
      <c r="N19" s="34"/>
    </row>
    <row r="20">
      <c r="A20" s="23" t="s">
        <v>587</v>
      </c>
      <c r="B20" s="34" t="s">
        <v>588</v>
      </c>
      <c r="C20" s="23" t="s">
        <v>38</v>
      </c>
      <c r="D20" s="52" t="s">
        <v>315</v>
      </c>
      <c r="E20" s="52" t="s">
        <v>40</v>
      </c>
      <c r="F20" s="27"/>
      <c r="G20" s="23" t="s">
        <v>576</v>
      </c>
      <c r="H20" s="35"/>
      <c r="I20" s="36">
        <v>2750000.0</v>
      </c>
      <c r="J20" s="37"/>
      <c r="K20" s="31">
        <f t="shared" si="2"/>
        <v>2750000</v>
      </c>
      <c r="L20" s="32"/>
      <c r="M20" s="33"/>
      <c r="N20" s="34"/>
    </row>
    <row r="21" ht="15.75" customHeight="1">
      <c r="A21" s="23" t="s">
        <v>589</v>
      </c>
      <c r="B21" s="34" t="s">
        <v>590</v>
      </c>
      <c r="C21" s="23" t="s">
        <v>38</v>
      </c>
      <c r="D21" s="52" t="s">
        <v>315</v>
      </c>
      <c r="E21" s="52" t="s">
        <v>40</v>
      </c>
      <c r="F21" s="27"/>
      <c r="G21" s="23" t="s">
        <v>576</v>
      </c>
      <c r="H21" s="35"/>
      <c r="I21" s="36">
        <v>2430000.0</v>
      </c>
      <c r="J21" s="37"/>
      <c r="K21" s="31">
        <f t="shared" si="2"/>
        <v>2430000</v>
      </c>
      <c r="L21" s="32"/>
      <c r="M21" s="33"/>
      <c r="N21" s="34"/>
    </row>
    <row r="22" ht="15.75" customHeight="1">
      <c r="A22" s="219"/>
      <c r="B22" s="16"/>
      <c r="C22" s="16"/>
      <c r="D22" s="16"/>
      <c r="E22" s="16"/>
      <c r="F22" s="16"/>
      <c r="G22" s="16"/>
      <c r="H22" s="16"/>
      <c r="I22" s="16"/>
      <c r="J22" s="16"/>
      <c r="K22" s="16"/>
      <c r="L22" s="16"/>
      <c r="M22" s="16"/>
      <c r="N22" s="14"/>
    </row>
    <row r="23" ht="15.75" customHeight="1">
      <c r="A23" s="194"/>
      <c r="B23" s="195"/>
      <c r="C23" s="194"/>
      <c r="D23" s="194"/>
      <c r="E23" s="194"/>
      <c r="F23" s="196" t="s">
        <v>521</v>
      </c>
      <c r="G23" s="14"/>
      <c r="H23" s="197"/>
      <c r="I23" s="199">
        <f>I21+I20+I19+I15+I14+I13+I12+I11</f>
        <v>20000000</v>
      </c>
      <c r="J23" s="199"/>
      <c r="K23" s="199">
        <f>K21+K20+K19+K15+K14+K13+K12+K11</f>
        <v>20000000</v>
      </c>
      <c r="L23" s="200"/>
      <c r="M23" s="201"/>
      <c r="N23" s="195"/>
    </row>
    <row r="24" ht="15.75" customHeight="1">
      <c r="A24" s="205"/>
      <c r="B24" s="206"/>
      <c r="C24" s="205"/>
      <c r="D24" s="205"/>
      <c r="E24" s="205"/>
      <c r="F24" s="207"/>
      <c r="G24" s="207"/>
      <c r="H24" s="28"/>
      <c r="I24" s="208"/>
      <c r="J24" s="208"/>
      <c r="K24" s="209"/>
      <c r="L24" s="210"/>
      <c r="M24" s="211"/>
      <c r="N24" s="206"/>
    </row>
    <row r="25" ht="15.75" customHeight="1">
      <c r="A25" s="205"/>
      <c r="B25" s="206"/>
      <c r="C25" s="205"/>
      <c r="D25" s="205"/>
      <c r="E25" s="205"/>
      <c r="F25" s="207"/>
      <c r="G25" s="207"/>
      <c r="H25" s="28"/>
      <c r="I25" s="208"/>
      <c r="J25" s="208"/>
      <c r="K25" s="209"/>
      <c r="L25" s="210"/>
      <c r="M25" s="211"/>
      <c r="N25" s="206"/>
    </row>
    <row r="26" ht="15.75" customHeight="1">
      <c r="A26" s="46" t="s">
        <v>564</v>
      </c>
    </row>
    <row r="27" ht="15.75" customHeight="1">
      <c r="A27" s="159" t="s">
        <v>412</v>
      </c>
      <c r="C27" s="159"/>
      <c r="D27" s="160" t="s">
        <v>413</v>
      </c>
      <c r="E27" s="159"/>
      <c r="F27" s="159"/>
      <c r="G27" s="159"/>
      <c r="H27" s="161"/>
      <c r="I27" s="159" t="s">
        <v>414</v>
      </c>
      <c r="J27" s="159"/>
      <c r="K27" s="162"/>
      <c r="L27" s="210"/>
      <c r="M27" s="149"/>
      <c r="N27" s="150"/>
    </row>
    <row r="28" ht="15.75" customHeight="1">
      <c r="A28" s="159"/>
      <c r="B28" s="163"/>
      <c r="C28" s="46"/>
      <c r="D28" s="46"/>
      <c r="E28" s="46"/>
      <c r="F28" s="159"/>
      <c r="G28" s="159"/>
      <c r="H28" s="46"/>
      <c r="I28" s="46"/>
      <c r="J28" s="159"/>
      <c r="K28" s="162"/>
      <c r="L28" s="210"/>
      <c r="M28" s="149"/>
      <c r="N28" s="150"/>
    </row>
    <row r="29" ht="15.75" customHeight="1">
      <c r="A29" s="159"/>
      <c r="B29" s="159"/>
      <c r="C29" s="159"/>
      <c r="D29" s="159"/>
      <c r="E29" s="159"/>
      <c r="F29" s="159"/>
      <c r="G29" s="159"/>
      <c r="H29" s="159"/>
      <c r="I29" s="159"/>
      <c r="J29" s="159"/>
      <c r="K29" s="162"/>
      <c r="L29" s="210"/>
      <c r="M29" s="149"/>
      <c r="N29" s="150"/>
    </row>
    <row r="30" ht="15.75" customHeight="1">
      <c r="A30" s="2" t="s">
        <v>415</v>
      </c>
      <c r="C30" s="164"/>
      <c r="D30" s="2" t="s">
        <v>416</v>
      </c>
      <c r="G30" s="164"/>
      <c r="H30" s="164"/>
      <c r="I30" s="2" t="s">
        <v>417</v>
      </c>
      <c r="L30" s="210"/>
      <c r="M30" s="149"/>
      <c r="N30" s="150"/>
    </row>
    <row r="31" ht="15.75" customHeight="1">
      <c r="A31" s="150" t="s">
        <v>418</v>
      </c>
      <c r="C31" s="159"/>
      <c r="D31" s="150" t="s">
        <v>419</v>
      </c>
      <c r="G31" s="159"/>
      <c r="H31" s="159"/>
      <c r="I31" s="150" t="s">
        <v>420</v>
      </c>
      <c r="L31" s="210"/>
      <c r="M31" s="149"/>
      <c r="N31" s="150"/>
    </row>
    <row r="32" ht="15.75" customHeight="1">
      <c r="A32" s="9" t="s">
        <v>421</v>
      </c>
      <c r="B32" s="9"/>
      <c r="C32" s="9"/>
      <c r="D32" s="9" t="s">
        <v>421</v>
      </c>
      <c r="E32" s="9"/>
      <c r="F32" s="9"/>
      <c r="G32" s="9"/>
      <c r="H32" s="9"/>
      <c r="I32" s="9" t="s">
        <v>421</v>
      </c>
      <c r="J32" s="9"/>
      <c r="K32" s="9"/>
      <c r="L32" s="210"/>
      <c r="M32" s="149"/>
      <c r="N32" s="150"/>
    </row>
    <row r="33" ht="15.75" customHeight="1">
      <c r="A33" s="9"/>
      <c r="B33" s="9"/>
      <c r="C33" s="9"/>
      <c r="D33" s="9"/>
      <c r="E33" s="9"/>
      <c r="F33" s="9"/>
      <c r="G33" s="9"/>
      <c r="H33" s="9"/>
      <c r="I33" s="9"/>
      <c r="J33" s="9"/>
      <c r="K33" s="9"/>
      <c r="L33" s="210"/>
      <c r="M33" s="149"/>
      <c r="N33" s="150"/>
    </row>
    <row r="34" ht="15.75" customHeight="1">
      <c r="A34" s="23"/>
      <c r="B34" s="24"/>
      <c r="C34" s="23"/>
      <c r="D34" s="25"/>
      <c r="E34" s="26"/>
      <c r="F34" s="27"/>
      <c r="G34" s="23"/>
      <c r="H34" s="31"/>
      <c r="I34" s="37"/>
      <c r="J34" s="37"/>
      <c r="K34" s="31"/>
      <c r="L34" s="212"/>
      <c r="M34" s="73"/>
      <c r="N34" s="74"/>
    </row>
    <row r="35" ht="15.75" customHeight="1">
      <c r="A35" s="23"/>
      <c r="B35" s="24"/>
      <c r="C35" s="23"/>
      <c r="D35" s="25"/>
      <c r="E35" s="26"/>
      <c r="F35" s="27"/>
      <c r="G35" s="23"/>
      <c r="H35" s="31"/>
      <c r="I35" s="37"/>
      <c r="J35" s="37"/>
      <c r="K35" s="31"/>
      <c r="L35" s="32"/>
      <c r="M35" s="33"/>
      <c r="N35" s="34"/>
    </row>
    <row r="36" ht="15.75" customHeight="1">
      <c r="A36" s="23"/>
      <c r="B36" s="38"/>
      <c r="C36" s="39"/>
      <c r="D36" s="40"/>
      <c r="E36" s="41"/>
      <c r="F36" s="42"/>
      <c r="G36" s="39"/>
      <c r="H36" s="43"/>
      <c r="I36" s="44"/>
      <c r="J36" s="44"/>
      <c r="K36" s="43"/>
      <c r="L36" s="27"/>
      <c r="M36" s="27"/>
      <c r="N36" s="27"/>
    </row>
    <row r="37" ht="15.75" customHeight="1">
      <c r="A37" s="23"/>
      <c r="B37" s="24"/>
      <c r="C37" s="23"/>
      <c r="D37" s="25"/>
      <c r="E37" s="26"/>
      <c r="F37" s="27"/>
      <c r="G37" s="23"/>
      <c r="H37" s="31"/>
      <c r="I37" s="37"/>
      <c r="J37" s="37"/>
      <c r="K37" s="31"/>
      <c r="L37" s="23"/>
      <c r="M37" s="23"/>
      <c r="N37" s="23"/>
    </row>
    <row r="38" ht="15.75" customHeight="1">
      <c r="A38" s="23"/>
      <c r="B38" s="24"/>
      <c r="C38" s="23"/>
      <c r="D38" s="25"/>
      <c r="E38" s="26"/>
      <c r="F38" s="27"/>
      <c r="G38" s="23"/>
      <c r="H38" s="31"/>
      <c r="I38" s="37"/>
      <c r="J38" s="37"/>
      <c r="K38" s="45"/>
      <c r="L38" s="32"/>
      <c r="M38" s="33"/>
      <c r="N38" s="34"/>
    </row>
    <row r="39" ht="15.75" customHeight="1">
      <c r="A39" s="23"/>
      <c r="B39" s="24"/>
      <c r="C39" s="23"/>
      <c r="D39" s="25"/>
      <c r="E39" s="26"/>
      <c r="F39" s="27"/>
      <c r="G39" s="23"/>
      <c r="H39" s="31"/>
      <c r="I39" s="37"/>
      <c r="J39" s="37"/>
      <c r="K39" s="45"/>
      <c r="L39" s="32"/>
      <c r="M39" s="33"/>
      <c r="N39" s="34"/>
    </row>
    <row r="40" ht="15.75" customHeight="1">
      <c r="A40" s="23"/>
      <c r="B40" s="24"/>
      <c r="C40" s="23"/>
      <c r="D40" s="25"/>
      <c r="E40" s="26"/>
      <c r="F40" s="27"/>
      <c r="G40" s="23"/>
      <c r="H40" s="31"/>
      <c r="I40" s="37"/>
      <c r="J40" s="37"/>
      <c r="K40" s="45"/>
      <c r="L40" s="32"/>
      <c r="M40" s="33"/>
      <c r="N40" s="34"/>
    </row>
    <row r="41" ht="15.75" customHeight="1">
      <c r="A41" s="23"/>
      <c r="B41" s="51"/>
      <c r="C41" s="52"/>
      <c r="D41" s="25"/>
      <c r="E41" s="26"/>
      <c r="F41" s="27"/>
      <c r="G41" s="23"/>
      <c r="H41" s="31"/>
      <c r="I41" s="37"/>
      <c r="J41" s="37"/>
      <c r="K41" s="45"/>
      <c r="L41" s="32"/>
      <c r="M41" s="33"/>
      <c r="N41" s="34"/>
    </row>
    <row r="42" ht="15.75" customHeight="1">
      <c r="A42" s="23"/>
      <c r="B42" s="51"/>
      <c r="C42" s="52"/>
      <c r="D42" s="25"/>
      <c r="E42" s="26"/>
      <c r="F42" s="27"/>
      <c r="G42" s="23"/>
      <c r="H42" s="31"/>
      <c r="I42" s="37"/>
      <c r="J42" s="37"/>
      <c r="K42" s="45"/>
      <c r="L42" s="32"/>
      <c r="M42" s="33"/>
      <c r="N42" s="34"/>
    </row>
    <row r="43" ht="15.75" customHeight="1">
      <c r="A43" s="23"/>
      <c r="B43" s="51"/>
      <c r="C43" s="52"/>
      <c r="D43" s="25"/>
      <c r="E43" s="26"/>
      <c r="F43" s="27"/>
      <c r="G43" s="23"/>
      <c r="H43" s="31"/>
      <c r="I43" s="37"/>
      <c r="J43" s="37"/>
      <c r="K43" s="45"/>
      <c r="L43" s="32"/>
      <c r="M43" s="33"/>
      <c r="N43" s="34"/>
    </row>
    <row r="44" ht="15.75" customHeight="1">
      <c r="A44" s="23"/>
      <c r="B44" s="24"/>
      <c r="C44" s="23"/>
      <c r="D44" s="25"/>
      <c r="E44" s="26"/>
      <c r="F44" s="27"/>
      <c r="G44" s="23"/>
      <c r="H44" s="31"/>
      <c r="I44" s="37"/>
      <c r="J44" s="37"/>
      <c r="K44" s="45"/>
      <c r="L44" s="32"/>
      <c r="M44" s="33"/>
      <c r="N44" s="34"/>
    </row>
    <row r="45" ht="15.75" customHeight="1">
      <c r="A45" s="46" t="s">
        <v>94</v>
      </c>
    </row>
    <row r="46" ht="26.25" customHeight="1">
      <c r="A46" s="10" t="s">
        <v>4</v>
      </c>
      <c r="B46" s="11" t="s">
        <v>5</v>
      </c>
      <c r="C46" s="49"/>
      <c r="D46" s="13" t="s">
        <v>7</v>
      </c>
      <c r="E46" s="14"/>
      <c r="F46" s="50"/>
      <c r="G46" s="50"/>
      <c r="H46" s="15" t="s">
        <v>10</v>
      </c>
      <c r="I46" s="16"/>
      <c r="J46" s="16"/>
      <c r="K46" s="14"/>
      <c r="L46" s="13" t="s">
        <v>591</v>
      </c>
      <c r="M46" s="16"/>
      <c r="N46" s="14"/>
    </row>
    <row r="47" ht="15.75" customHeight="1">
      <c r="A47" s="18"/>
      <c r="B47" s="18"/>
      <c r="C47" s="12" t="s">
        <v>6</v>
      </c>
      <c r="D47" s="10" t="s">
        <v>12</v>
      </c>
      <c r="E47" s="10" t="s">
        <v>13</v>
      </c>
      <c r="F47" s="10" t="s">
        <v>8</v>
      </c>
      <c r="G47" s="10" t="s">
        <v>9</v>
      </c>
      <c r="H47" s="10" t="s">
        <v>14</v>
      </c>
      <c r="I47" s="10" t="s">
        <v>15</v>
      </c>
      <c r="J47" s="10" t="s">
        <v>16</v>
      </c>
      <c r="K47" s="10" t="s">
        <v>17</v>
      </c>
      <c r="L47" s="10" t="s">
        <v>18</v>
      </c>
      <c r="M47" s="10" t="s">
        <v>19</v>
      </c>
      <c r="N47" s="10" t="s">
        <v>20</v>
      </c>
    </row>
    <row r="48" ht="30.0" customHeight="1">
      <c r="A48" s="20"/>
      <c r="B48" s="20"/>
      <c r="C48" s="20"/>
      <c r="D48" s="20"/>
      <c r="E48" s="20"/>
      <c r="F48" s="20"/>
      <c r="G48" s="20"/>
      <c r="H48" s="20"/>
      <c r="I48" s="20"/>
      <c r="J48" s="20"/>
      <c r="K48" s="20"/>
      <c r="L48" s="20"/>
      <c r="M48" s="20"/>
      <c r="N48" s="20"/>
    </row>
    <row r="49" ht="15.75" customHeight="1">
      <c r="A49" s="21" t="s">
        <v>21</v>
      </c>
      <c r="B49" s="21" t="s">
        <v>22</v>
      </c>
      <c r="C49" s="21" t="s">
        <v>23</v>
      </c>
      <c r="D49" s="21" t="s">
        <v>24</v>
      </c>
      <c r="E49" s="21" t="s">
        <v>25</v>
      </c>
      <c r="F49" s="21" t="s">
        <v>26</v>
      </c>
      <c r="G49" s="21" t="s">
        <v>27</v>
      </c>
      <c r="H49" s="21" t="s">
        <v>28</v>
      </c>
      <c r="I49" s="21" t="s">
        <v>29</v>
      </c>
      <c r="J49" s="21" t="s">
        <v>30</v>
      </c>
      <c r="K49" s="21" t="s">
        <v>31</v>
      </c>
      <c r="L49" s="21" t="s">
        <v>32</v>
      </c>
      <c r="M49" s="21" t="s">
        <v>33</v>
      </c>
      <c r="N49" s="21" t="s">
        <v>34</v>
      </c>
    </row>
    <row r="50" ht="15.75" customHeight="1">
      <c r="A50" s="23" t="s">
        <v>110</v>
      </c>
      <c r="B50" s="24" t="s">
        <v>111</v>
      </c>
      <c r="C50" s="23" t="s">
        <v>112</v>
      </c>
      <c r="D50" s="25" t="s">
        <v>39</v>
      </c>
      <c r="E50" s="26" t="s">
        <v>40</v>
      </c>
      <c r="F50" s="27"/>
      <c r="G50" s="23" t="s">
        <v>41</v>
      </c>
      <c r="H50" s="31">
        <v>1.23545042E7</v>
      </c>
      <c r="I50" s="37">
        <v>722000.0</v>
      </c>
      <c r="J50" s="37"/>
      <c r="K50" s="45">
        <f t="shared" ref="K50:K53" si="3">SUM(H50:J50)</f>
        <v>13076504.2</v>
      </c>
      <c r="L50" s="32"/>
      <c r="M50" s="33"/>
      <c r="N50" s="34"/>
    </row>
    <row r="51" ht="15.75" customHeight="1">
      <c r="A51" s="23" t="s">
        <v>113</v>
      </c>
      <c r="B51" s="24" t="s">
        <v>114</v>
      </c>
      <c r="C51" s="23" t="s">
        <v>115</v>
      </c>
      <c r="D51" s="25" t="s">
        <v>39</v>
      </c>
      <c r="E51" s="26" t="s">
        <v>40</v>
      </c>
      <c r="F51" s="27"/>
      <c r="G51" s="23" t="s">
        <v>41</v>
      </c>
      <c r="H51" s="31">
        <v>6048396.6</v>
      </c>
      <c r="I51" s="37">
        <v>1.986568E7</v>
      </c>
      <c r="J51" s="37"/>
      <c r="K51" s="45">
        <f t="shared" si="3"/>
        <v>25914076.6</v>
      </c>
      <c r="L51" s="32"/>
      <c r="M51" s="33"/>
      <c r="N51" s="34"/>
    </row>
    <row r="52" ht="15.75" customHeight="1">
      <c r="A52" s="23" t="s">
        <v>116</v>
      </c>
      <c r="B52" s="24" t="s">
        <v>117</v>
      </c>
      <c r="C52" s="23" t="s">
        <v>118</v>
      </c>
      <c r="D52" s="25" t="s">
        <v>39</v>
      </c>
      <c r="E52" s="26" t="s">
        <v>40</v>
      </c>
      <c r="F52" s="27"/>
      <c r="G52" s="23" t="s">
        <v>41</v>
      </c>
      <c r="H52" s="31">
        <v>3890543.0</v>
      </c>
      <c r="I52" s="37">
        <v>466240.0</v>
      </c>
      <c r="J52" s="37"/>
      <c r="K52" s="45">
        <f t="shared" si="3"/>
        <v>4356783</v>
      </c>
      <c r="L52" s="32"/>
      <c r="M52" s="33"/>
      <c r="N52" s="34"/>
    </row>
    <row r="53" ht="15.75" customHeight="1">
      <c r="A53" s="23" t="s">
        <v>119</v>
      </c>
      <c r="B53" s="24" t="s">
        <v>120</v>
      </c>
      <c r="C53" s="23" t="s">
        <v>121</v>
      </c>
      <c r="D53" s="25" t="s">
        <v>39</v>
      </c>
      <c r="E53" s="26" t="s">
        <v>40</v>
      </c>
      <c r="F53" s="27"/>
      <c r="G53" s="23" t="s">
        <v>41</v>
      </c>
      <c r="H53" s="31">
        <v>5266895.8</v>
      </c>
      <c r="I53" s="37">
        <v>870000.0</v>
      </c>
      <c r="J53" s="37"/>
      <c r="K53" s="45">
        <f t="shared" si="3"/>
        <v>6136895.8</v>
      </c>
      <c r="L53" s="32"/>
      <c r="M53" s="33"/>
      <c r="N53" s="34"/>
    </row>
    <row r="54" ht="15.75" customHeight="1">
      <c r="A54" s="23" t="s">
        <v>122</v>
      </c>
      <c r="B54" s="24" t="s">
        <v>123</v>
      </c>
      <c r="C54" s="23" t="s">
        <v>124</v>
      </c>
      <c r="D54" s="25" t="s">
        <v>39</v>
      </c>
      <c r="E54" s="26" t="s">
        <v>40</v>
      </c>
      <c r="F54" s="27"/>
      <c r="G54" s="23" t="s">
        <v>41</v>
      </c>
      <c r="H54" s="31">
        <v>5215157.0</v>
      </c>
      <c r="I54" s="37">
        <v>250000.0</v>
      </c>
      <c r="J54" s="37"/>
      <c r="K54" s="45">
        <f t="shared" ref="K54:K55" si="4">SUM(H54:I54)</f>
        <v>5465157</v>
      </c>
      <c r="L54" s="32"/>
      <c r="M54" s="33"/>
      <c r="N54" s="34"/>
    </row>
    <row r="55" ht="15.75" customHeight="1">
      <c r="A55" s="23" t="s">
        <v>125</v>
      </c>
      <c r="B55" s="24" t="s">
        <v>126</v>
      </c>
      <c r="C55" s="23" t="s">
        <v>127</v>
      </c>
      <c r="D55" s="25" t="s">
        <v>39</v>
      </c>
      <c r="E55" s="26" t="s">
        <v>40</v>
      </c>
      <c r="F55" s="27"/>
      <c r="G55" s="23" t="s">
        <v>41</v>
      </c>
      <c r="H55" s="31">
        <v>2882691.8</v>
      </c>
      <c r="I55" s="37">
        <v>1.32E7</v>
      </c>
      <c r="J55" s="37"/>
      <c r="K55" s="45">
        <f t="shared" si="4"/>
        <v>16082691.8</v>
      </c>
      <c r="L55" s="32"/>
      <c r="M55" s="33"/>
      <c r="N55" s="34"/>
    </row>
    <row r="56" ht="15.75" customHeight="1">
      <c r="A56" s="23" t="s">
        <v>428</v>
      </c>
      <c r="B56" s="54" t="s">
        <v>429</v>
      </c>
      <c r="C56" s="23" t="s">
        <v>128</v>
      </c>
      <c r="D56" s="25" t="s">
        <v>39</v>
      </c>
      <c r="E56" s="26" t="s">
        <v>40</v>
      </c>
      <c r="F56" s="27"/>
      <c r="G56" s="23" t="s">
        <v>41</v>
      </c>
      <c r="H56" s="55">
        <v>1564885.0</v>
      </c>
      <c r="I56" s="56">
        <v>2600000.0</v>
      </c>
      <c r="J56" s="37"/>
      <c r="K56" s="45">
        <f>SUM(H56:J56)</f>
        <v>4164885</v>
      </c>
      <c r="L56" s="32"/>
      <c r="M56" s="33"/>
      <c r="N56" s="57"/>
    </row>
    <row r="57" ht="15.75" customHeight="1">
      <c r="A57" s="53"/>
      <c r="B57" s="54"/>
      <c r="C57" s="58"/>
      <c r="D57" s="26"/>
      <c r="E57" s="26"/>
      <c r="F57" s="59" t="s">
        <v>129</v>
      </c>
      <c r="G57" s="14"/>
      <c r="H57" s="60" t="str">
        <f>H56+H55+H54+H53+H52+H51+H50+H44+H43+H42+H41+H40+H39+H38+H37+H36+H35+H34+H33+H32+H31+H30+H29+H28+H27+H23+H22+H21+#REF!</f>
        <v>#REF!</v>
      </c>
      <c r="I57" s="60" t="str">
        <f>I56+I55+I54+I53+I52+I51+I50+I44+I43+I42+I41+I40+I39+I38+I37+I36+I35+I34+I33+I32+I31+I30+I29+I28+I27+I23+#REF!+I22+I21+#REF!</f>
        <v>#VALUE!</v>
      </c>
      <c r="J57" s="60" t="str">
        <f>#REF!</f>
        <v>#REF!</v>
      </c>
      <c r="K57" s="61" t="str">
        <f>K56+K55+K54+K53+K52+K51+K50+K44+K43+K42+K41+K40+K39+K38+K37+K36+K35+K34+K33+K32+K31+K30+K29+K28+K27+K23+#REF!+K22+K21+#REF!</f>
        <v>#REF!</v>
      </c>
      <c r="L57" s="32"/>
      <c r="M57" s="33"/>
      <c r="N57" s="57"/>
    </row>
    <row r="58" ht="15.75" customHeight="1">
      <c r="A58" s="22" t="s">
        <v>130</v>
      </c>
      <c r="B58" s="16"/>
      <c r="C58" s="16"/>
      <c r="D58" s="16"/>
      <c r="E58" s="16"/>
      <c r="F58" s="16"/>
      <c r="G58" s="16"/>
      <c r="H58" s="16"/>
      <c r="I58" s="16"/>
      <c r="J58" s="16"/>
      <c r="K58" s="16"/>
      <c r="L58" s="16"/>
      <c r="M58" s="16"/>
      <c r="N58" s="14"/>
    </row>
    <row r="59" ht="15.75" customHeight="1">
      <c r="A59" s="62" t="s">
        <v>131</v>
      </c>
      <c r="B59" s="63" t="s">
        <v>132</v>
      </c>
      <c r="C59" s="52" t="s">
        <v>133</v>
      </c>
      <c r="D59" s="25" t="s">
        <v>39</v>
      </c>
      <c r="E59" s="26" t="s">
        <v>40</v>
      </c>
      <c r="F59" s="51" t="s">
        <v>134</v>
      </c>
      <c r="G59" s="26" t="s">
        <v>135</v>
      </c>
      <c r="H59" s="33"/>
      <c r="I59" s="33"/>
      <c r="J59" s="31">
        <v>7000000.0</v>
      </c>
      <c r="K59" s="37">
        <f t="shared" ref="K59:K62" si="5">J59</f>
        <v>7000000</v>
      </c>
      <c r="L59" s="64"/>
      <c r="M59" s="64"/>
      <c r="N59" s="64"/>
    </row>
    <row r="60" ht="37.5" customHeight="1">
      <c r="A60" s="114" t="s">
        <v>136</v>
      </c>
      <c r="B60" s="63" t="s">
        <v>443</v>
      </c>
      <c r="C60" s="52" t="s">
        <v>133</v>
      </c>
      <c r="D60" s="25" t="s">
        <v>39</v>
      </c>
      <c r="E60" s="26" t="s">
        <v>40</v>
      </c>
      <c r="F60" s="51" t="s">
        <v>134</v>
      </c>
      <c r="G60" s="26" t="s">
        <v>135</v>
      </c>
      <c r="H60" s="33"/>
      <c r="I60" s="33"/>
      <c r="J60" s="31">
        <v>2000000.0</v>
      </c>
      <c r="K60" s="37">
        <f t="shared" si="5"/>
        <v>2000000</v>
      </c>
      <c r="L60" s="109"/>
      <c r="M60" s="109"/>
      <c r="N60" s="109"/>
    </row>
    <row r="61" ht="15.75" customHeight="1">
      <c r="A61" s="152" t="s">
        <v>140</v>
      </c>
      <c r="B61" s="63" t="s">
        <v>444</v>
      </c>
      <c r="C61" s="52" t="s">
        <v>175</v>
      </c>
      <c r="D61" s="25" t="s">
        <v>39</v>
      </c>
      <c r="E61" s="26" t="s">
        <v>40</v>
      </c>
      <c r="F61" s="51" t="s">
        <v>134</v>
      </c>
      <c r="G61" s="26" t="s">
        <v>135</v>
      </c>
      <c r="H61" s="33"/>
      <c r="I61" s="33"/>
      <c r="J61" s="31">
        <v>1000000.0</v>
      </c>
      <c r="K61" s="37">
        <f t="shared" si="5"/>
        <v>1000000</v>
      </c>
      <c r="L61" s="65"/>
      <c r="M61" s="65"/>
      <c r="N61" s="65"/>
    </row>
    <row r="62" ht="15.75" customHeight="1">
      <c r="A62" s="152" t="s">
        <v>146</v>
      </c>
      <c r="B62" s="63" t="s">
        <v>178</v>
      </c>
      <c r="C62" s="52" t="s">
        <v>175</v>
      </c>
      <c r="D62" s="25" t="s">
        <v>39</v>
      </c>
      <c r="E62" s="26" t="s">
        <v>40</v>
      </c>
      <c r="F62" s="51" t="s">
        <v>134</v>
      </c>
      <c r="G62" s="26" t="s">
        <v>135</v>
      </c>
      <c r="H62" s="33"/>
      <c r="I62" s="33"/>
      <c r="J62" s="31">
        <v>1200000.0</v>
      </c>
      <c r="K62" s="37">
        <f t="shared" si="5"/>
        <v>1200000</v>
      </c>
      <c r="L62" s="65"/>
      <c r="M62" s="65"/>
      <c r="N62" s="65"/>
    </row>
    <row r="63" ht="15.75" customHeight="1">
      <c r="A63" s="62" t="s">
        <v>151</v>
      </c>
      <c r="B63" s="79" t="s">
        <v>137</v>
      </c>
      <c r="C63" s="52" t="s">
        <v>138</v>
      </c>
      <c r="D63" s="25" t="s">
        <v>39</v>
      </c>
      <c r="E63" s="26" t="s">
        <v>40</v>
      </c>
      <c r="F63" s="27" t="s">
        <v>139</v>
      </c>
      <c r="G63" s="26" t="s">
        <v>135</v>
      </c>
      <c r="H63" s="33"/>
      <c r="I63" s="33"/>
      <c r="J63" s="37">
        <v>4000000.0</v>
      </c>
      <c r="K63" s="37">
        <v>4000000.0</v>
      </c>
      <c r="L63" s="65"/>
      <c r="M63" s="65"/>
      <c r="N63" s="65"/>
    </row>
    <row r="64" ht="15.75" customHeight="1">
      <c r="A64" s="62" t="s">
        <v>155</v>
      </c>
      <c r="B64" s="27" t="s">
        <v>147</v>
      </c>
      <c r="C64" s="23" t="s">
        <v>148</v>
      </c>
      <c r="D64" s="25" t="s">
        <v>39</v>
      </c>
      <c r="E64" s="26" t="s">
        <v>40</v>
      </c>
      <c r="F64" s="69" t="s">
        <v>149</v>
      </c>
      <c r="G64" s="65" t="s">
        <v>150</v>
      </c>
      <c r="H64" s="33"/>
      <c r="I64" s="37">
        <v>1.5E7</v>
      </c>
      <c r="J64" s="33"/>
      <c r="K64" s="37">
        <v>1.5E7</v>
      </c>
      <c r="L64" s="64"/>
      <c r="M64" s="64"/>
      <c r="N64" s="64"/>
      <c r="P64" s="66"/>
    </row>
    <row r="65" ht="15.75" customHeight="1">
      <c r="A65" s="62" t="s">
        <v>159</v>
      </c>
      <c r="B65" s="63" t="s">
        <v>152</v>
      </c>
      <c r="C65" s="39" t="s">
        <v>153</v>
      </c>
      <c r="D65" s="25" t="s">
        <v>39</v>
      </c>
      <c r="E65" s="26" t="s">
        <v>40</v>
      </c>
      <c r="F65" s="51" t="s">
        <v>154</v>
      </c>
      <c r="G65" s="65" t="s">
        <v>150</v>
      </c>
      <c r="H65" s="70"/>
      <c r="I65" s="71">
        <v>4329000.0</v>
      </c>
      <c r="J65" s="51"/>
      <c r="K65" s="71">
        <f>I65</f>
        <v>4329000</v>
      </c>
      <c r="L65" s="33"/>
      <c r="M65" s="33"/>
      <c r="N65" s="34"/>
      <c r="P65" s="66"/>
    </row>
    <row r="66" ht="15.75" customHeight="1">
      <c r="A66" s="62" t="s">
        <v>163</v>
      </c>
      <c r="B66" s="72" t="s">
        <v>156</v>
      </c>
      <c r="C66" s="39" t="s">
        <v>157</v>
      </c>
      <c r="D66" s="40" t="s">
        <v>39</v>
      </c>
      <c r="E66" s="41" t="s">
        <v>40</v>
      </c>
      <c r="F66" s="42" t="s">
        <v>158</v>
      </c>
      <c r="G66" s="65" t="s">
        <v>150</v>
      </c>
      <c r="H66" s="73"/>
      <c r="I66" s="44">
        <v>6500000.0</v>
      </c>
      <c r="J66" s="73"/>
      <c r="K66" s="44">
        <v>6500000.0</v>
      </c>
      <c r="L66" s="73"/>
      <c r="M66" s="73"/>
      <c r="N66" s="74"/>
      <c r="P66" s="66"/>
    </row>
    <row r="67" ht="15.75" customHeight="1">
      <c r="A67" s="62" t="s">
        <v>167</v>
      </c>
      <c r="B67" s="72" t="s">
        <v>160</v>
      </c>
      <c r="C67" s="39" t="s">
        <v>161</v>
      </c>
      <c r="D67" s="40" t="s">
        <v>39</v>
      </c>
      <c r="E67" s="41" t="s">
        <v>40</v>
      </c>
      <c r="F67" s="42" t="s">
        <v>162</v>
      </c>
      <c r="G67" s="65" t="s">
        <v>150</v>
      </c>
      <c r="H67" s="73"/>
      <c r="I67" s="44">
        <v>1.0E7</v>
      </c>
      <c r="J67" s="73"/>
      <c r="K67" s="44">
        <v>1.0E7</v>
      </c>
      <c r="L67" s="73"/>
      <c r="M67" s="73"/>
      <c r="N67" s="74"/>
      <c r="P67" s="66"/>
    </row>
    <row r="68" ht="15.75" customHeight="1">
      <c r="A68" s="46" t="s">
        <v>144</v>
      </c>
    </row>
    <row r="69" ht="15.75" customHeight="1">
      <c r="A69" s="46"/>
    </row>
    <row r="70" ht="24.0" customHeight="1">
      <c r="A70" s="10" t="s">
        <v>4</v>
      </c>
      <c r="B70" s="11" t="s">
        <v>5</v>
      </c>
      <c r="C70" s="49"/>
      <c r="D70" s="13" t="s">
        <v>7</v>
      </c>
      <c r="E70" s="14"/>
      <c r="F70" s="50"/>
      <c r="G70" s="50"/>
      <c r="H70" s="15" t="s">
        <v>10</v>
      </c>
      <c r="I70" s="16"/>
      <c r="J70" s="16"/>
      <c r="K70" s="14"/>
      <c r="L70" s="13" t="s">
        <v>592</v>
      </c>
      <c r="M70" s="16"/>
      <c r="N70" s="14"/>
    </row>
    <row r="71" ht="15.75" customHeight="1">
      <c r="A71" s="18"/>
      <c r="B71" s="18"/>
      <c r="C71" s="12" t="s">
        <v>6</v>
      </c>
      <c r="D71" s="10" t="s">
        <v>12</v>
      </c>
      <c r="E71" s="10" t="s">
        <v>13</v>
      </c>
      <c r="F71" s="10" t="s">
        <v>8</v>
      </c>
      <c r="G71" s="10" t="s">
        <v>9</v>
      </c>
      <c r="H71" s="10" t="s">
        <v>14</v>
      </c>
      <c r="I71" s="10" t="s">
        <v>15</v>
      </c>
      <c r="J71" s="10" t="s">
        <v>16</v>
      </c>
      <c r="K71" s="10" t="s">
        <v>17</v>
      </c>
      <c r="L71" s="10" t="s">
        <v>18</v>
      </c>
      <c r="M71" s="10" t="s">
        <v>19</v>
      </c>
      <c r="N71" s="10" t="s">
        <v>20</v>
      </c>
    </row>
    <row r="72" ht="25.5" customHeight="1">
      <c r="A72" s="20"/>
      <c r="B72" s="20"/>
      <c r="C72" s="20"/>
      <c r="D72" s="20"/>
      <c r="E72" s="20"/>
      <c r="F72" s="20"/>
      <c r="G72" s="20"/>
      <c r="H72" s="20"/>
      <c r="I72" s="20"/>
      <c r="J72" s="20"/>
      <c r="K72" s="20"/>
      <c r="L72" s="20"/>
      <c r="M72" s="20"/>
      <c r="N72" s="20"/>
    </row>
    <row r="73" ht="15.75" customHeight="1">
      <c r="A73" s="21" t="s">
        <v>21</v>
      </c>
      <c r="B73" s="21" t="s">
        <v>22</v>
      </c>
      <c r="C73" s="21" t="s">
        <v>23</v>
      </c>
      <c r="D73" s="21" t="s">
        <v>24</v>
      </c>
      <c r="E73" s="21" t="s">
        <v>25</v>
      </c>
      <c r="F73" s="21" t="s">
        <v>26</v>
      </c>
      <c r="G73" s="21" t="s">
        <v>27</v>
      </c>
      <c r="H73" s="21" t="s">
        <v>28</v>
      </c>
      <c r="I73" s="21" t="s">
        <v>29</v>
      </c>
      <c r="J73" s="21" t="s">
        <v>30</v>
      </c>
      <c r="K73" s="21" t="s">
        <v>31</v>
      </c>
      <c r="L73" s="21" t="s">
        <v>32</v>
      </c>
      <c r="M73" s="21" t="s">
        <v>33</v>
      </c>
      <c r="N73" s="21" t="s">
        <v>34</v>
      </c>
    </row>
    <row r="74" ht="15.75" customHeight="1">
      <c r="A74" s="22" t="s">
        <v>130</v>
      </c>
      <c r="B74" s="16"/>
      <c r="C74" s="16"/>
      <c r="D74" s="16"/>
      <c r="E74" s="16"/>
      <c r="F74" s="16"/>
      <c r="G74" s="16"/>
      <c r="H74" s="16"/>
      <c r="I74" s="16"/>
      <c r="J74" s="16"/>
      <c r="K74" s="16"/>
      <c r="L74" s="16"/>
      <c r="M74" s="16"/>
      <c r="N74" s="14"/>
    </row>
    <row r="75" ht="15.75" customHeight="1">
      <c r="A75" s="62" t="s">
        <v>170</v>
      </c>
      <c r="B75" s="72" t="s">
        <v>164</v>
      </c>
      <c r="C75" s="39" t="s">
        <v>165</v>
      </c>
      <c r="D75" s="40" t="s">
        <v>39</v>
      </c>
      <c r="E75" s="41" t="s">
        <v>40</v>
      </c>
      <c r="F75" s="42" t="s">
        <v>166</v>
      </c>
      <c r="G75" s="65" t="s">
        <v>150</v>
      </c>
      <c r="H75" s="73"/>
      <c r="I75" s="44">
        <v>3000000.0</v>
      </c>
      <c r="J75" s="73"/>
      <c r="K75" s="44">
        <v>3000000.0</v>
      </c>
      <c r="L75" s="73"/>
      <c r="M75" s="73"/>
      <c r="N75" s="74"/>
    </row>
    <row r="76" ht="15.75" customHeight="1">
      <c r="A76" s="62" t="s">
        <v>173</v>
      </c>
      <c r="B76" s="72" t="s">
        <v>168</v>
      </c>
      <c r="C76" s="39" t="s">
        <v>165</v>
      </c>
      <c r="D76" s="40" t="s">
        <v>39</v>
      </c>
      <c r="E76" s="41" t="s">
        <v>40</v>
      </c>
      <c r="F76" s="42" t="s">
        <v>169</v>
      </c>
      <c r="G76" s="65" t="s">
        <v>150</v>
      </c>
      <c r="H76" s="73"/>
      <c r="I76" s="44">
        <v>1.0E7</v>
      </c>
      <c r="J76" s="73"/>
      <c r="K76" s="44">
        <v>1.0E7</v>
      </c>
      <c r="L76" s="73"/>
      <c r="M76" s="73"/>
      <c r="N76" s="74"/>
    </row>
    <row r="77" ht="15.75" customHeight="1">
      <c r="A77" s="62" t="s">
        <v>177</v>
      </c>
      <c r="B77" s="63" t="s">
        <v>446</v>
      </c>
      <c r="C77" s="52" t="s">
        <v>218</v>
      </c>
      <c r="D77" s="25" t="s">
        <v>39</v>
      </c>
      <c r="E77" s="26" t="s">
        <v>40</v>
      </c>
      <c r="F77" s="51" t="s">
        <v>447</v>
      </c>
      <c r="G77" s="26" t="s">
        <v>150</v>
      </c>
      <c r="H77" s="70"/>
      <c r="I77" s="71">
        <v>50000.0</v>
      </c>
      <c r="J77" s="84"/>
      <c r="K77" s="71">
        <v>50000.0</v>
      </c>
      <c r="L77" s="65"/>
      <c r="M77" s="65"/>
      <c r="N77" s="65"/>
    </row>
    <row r="78" ht="15.75" customHeight="1">
      <c r="A78" s="62" t="s">
        <v>180</v>
      </c>
      <c r="B78" s="63" t="s">
        <v>217</v>
      </c>
      <c r="C78" s="52" t="s">
        <v>218</v>
      </c>
      <c r="D78" s="25" t="s">
        <v>39</v>
      </c>
      <c r="E78" s="26" t="s">
        <v>40</v>
      </c>
      <c r="F78" s="51" t="s">
        <v>219</v>
      </c>
      <c r="G78" s="26" t="s">
        <v>150</v>
      </c>
      <c r="H78" s="70"/>
      <c r="I78" s="71">
        <v>100000.0</v>
      </c>
      <c r="J78" s="84"/>
      <c r="K78" s="71">
        <v>100000.0</v>
      </c>
      <c r="L78" s="65"/>
      <c r="M78" s="65"/>
      <c r="N78" s="65"/>
    </row>
    <row r="79" ht="15.75" customHeight="1">
      <c r="A79" s="62" t="s">
        <v>183</v>
      </c>
      <c r="B79" s="63" t="s">
        <v>221</v>
      </c>
      <c r="C79" s="52" t="s">
        <v>222</v>
      </c>
      <c r="D79" s="25" t="s">
        <v>39</v>
      </c>
      <c r="E79" s="26" t="s">
        <v>40</v>
      </c>
      <c r="F79" s="51" t="s">
        <v>223</v>
      </c>
      <c r="G79" s="26" t="s">
        <v>150</v>
      </c>
      <c r="H79" s="70"/>
      <c r="I79" s="71">
        <v>150000.0</v>
      </c>
      <c r="J79" s="84"/>
      <c r="K79" s="71">
        <v>150000.0</v>
      </c>
      <c r="L79" s="65"/>
      <c r="M79" s="65"/>
      <c r="N79" s="65"/>
    </row>
    <row r="80" ht="39.0" customHeight="1">
      <c r="A80" s="62" t="s">
        <v>187</v>
      </c>
      <c r="B80" s="81" t="s">
        <v>184</v>
      </c>
      <c r="C80" s="39" t="s">
        <v>185</v>
      </c>
      <c r="D80" s="25" t="s">
        <v>39</v>
      </c>
      <c r="E80" s="26" t="s">
        <v>40</v>
      </c>
      <c r="F80" s="82" t="s">
        <v>186</v>
      </c>
      <c r="G80" s="65" t="s">
        <v>150</v>
      </c>
      <c r="H80" s="33"/>
      <c r="I80" s="45">
        <v>50000.0</v>
      </c>
      <c r="J80" s="33"/>
      <c r="K80" s="45">
        <v>50000.0</v>
      </c>
      <c r="L80" s="33"/>
      <c r="M80" s="33"/>
      <c r="N80" s="34"/>
    </row>
    <row r="81" ht="15.75" customHeight="1">
      <c r="A81" s="62" t="s">
        <v>191</v>
      </c>
      <c r="B81" s="173" t="s">
        <v>448</v>
      </c>
      <c r="C81" s="39" t="s">
        <v>189</v>
      </c>
      <c r="D81" s="25" t="s">
        <v>39</v>
      </c>
      <c r="E81" s="26" t="s">
        <v>40</v>
      </c>
      <c r="F81" s="174" t="s">
        <v>449</v>
      </c>
      <c r="G81" s="65" t="s">
        <v>150</v>
      </c>
      <c r="H81" s="70"/>
      <c r="I81" s="71">
        <v>100000.0</v>
      </c>
      <c r="J81" s="51"/>
      <c r="K81" s="71">
        <v>100000.0</v>
      </c>
      <c r="L81" s="33"/>
      <c r="M81" s="33"/>
      <c r="N81" s="34"/>
    </row>
    <row r="82" ht="44.25" customHeight="1">
      <c r="A82" s="62" t="s">
        <v>194</v>
      </c>
      <c r="B82" s="63" t="s">
        <v>192</v>
      </c>
      <c r="C82" s="39" t="s">
        <v>157</v>
      </c>
      <c r="D82" s="25" t="s">
        <v>39</v>
      </c>
      <c r="E82" s="26" t="s">
        <v>40</v>
      </c>
      <c r="F82" s="83" t="s">
        <v>193</v>
      </c>
      <c r="G82" s="65" t="s">
        <v>150</v>
      </c>
      <c r="H82" s="70"/>
      <c r="I82" s="71">
        <v>322709.0</v>
      </c>
      <c r="J82" s="51"/>
      <c r="K82" s="71">
        <v>322709.0</v>
      </c>
      <c r="L82" s="33"/>
      <c r="M82" s="33"/>
      <c r="N82" s="34"/>
    </row>
    <row r="83" ht="15.75" customHeight="1">
      <c r="A83" s="62" t="s">
        <v>198</v>
      </c>
      <c r="B83" s="63" t="s">
        <v>195</v>
      </c>
      <c r="C83" s="39" t="s">
        <v>196</v>
      </c>
      <c r="D83" s="25" t="s">
        <v>39</v>
      </c>
      <c r="E83" s="26" t="s">
        <v>40</v>
      </c>
      <c r="F83" s="134" t="s">
        <v>450</v>
      </c>
      <c r="G83" s="65" t="s">
        <v>150</v>
      </c>
      <c r="H83" s="70"/>
      <c r="I83" s="71">
        <v>100000.0</v>
      </c>
      <c r="J83" s="84"/>
      <c r="K83" s="71">
        <v>100000.0</v>
      </c>
      <c r="L83" s="33"/>
      <c r="M83" s="80"/>
      <c r="N83" s="34"/>
    </row>
    <row r="84" ht="53.25" customHeight="1">
      <c r="A84" s="62" t="s">
        <v>202</v>
      </c>
      <c r="B84" s="63" t="s">
        <v>199</v>
      </c>
      <c r="C84" s="39" t="s">
        <v>200</v>
      </c>
      <c r="D84" s="25" t="s">
        <v>39</v>
      </c>
      <c r="E84" s="26" t="s">
        <v>40</v>
      </c>
      <c r="F84" s="175" t="s">
        <v>451</v>
      </c>
      <c r="G84" s="26" t="s">
        <v>150</v>
      </c>
      <c r="H84" s="70"/>
      <c r="I84" s="71">
        <v>100000.0</v>
      </c>
      <c r="J84" s="84"/>
      <c r="K84" s="71">
        <v>100000.0</v>
      </c>
      <c r="L84" s="33"/>
      <c r="M84" s="33"/>
      <c r="N84" s="34"/>
    </row>
    <row r="85" ht="15.75" customHeight="1">
      <c r="A85" s="62" t="s">
        <v>208</v>
      </c>
      <c r="B85" s="63" t="s">
        <v>203</v>
      </c>
      <c r="C85" s="39" t="s">
        <v>204</v>
      </c>
      <c r="D85" s="25" t="s">
        <v>39</v>
      </c>
      <c r="E85" s="26" t="s">
        <v>40</v>
      </c>
      <c r="F85" s="51" t="s">
        <v>205</v>
      </c>
      <c r="G85" s="26" t="s">
        <v>150</v>
      </c>
      <c r="H85" s="70"/>
      <c r="I85" s="71">
        <v>450000.0</v>
      </c>
      <c r="J85" s="84"/>
      <c r="K85" s="71">
        <v>450000.0</v>
      </c>
      <c r="L85" s="33"/>
      <c r="M85" s="33"/>
      <c r="N85" s="34"/>
      <c r="P85" s="172" t="str">
        <f>K85+K84+K83+K82+K81+K80+#REF!+#REF!+#REF!+#REF!+K76</f>
        <v>#REF!</v>
      </c>
    </row>
    <row r="86" ht="15.75" customHeight="1">
      <c r="A86" s="46" t="s">
        <v>206</v>
      </c>
    </row>
    <row r="87" ht="15.75" customHeight="1">
      <c r="A87" s="46"/>
      <c r="B87" s="46"/>
      <c r="C87" s="46"/>
      <c r="D87" s="46"/>
      <c r="E87" s="46"/>
      <c r="F87" s="46"/>
      <c r="G87" s="46"/>
      <c r="H87" s="46"/>
      <c r="I87" s="67"/>
      <c r="J87" s="46"/>
      <c r="K87" s="46"/>
      <c r="L87" s="46"/>
      <c r="M87" s="46"/>
      <c r="N87" s="46"/>
      <c r="P87" s="67"/>
    </row>
    <row r="88" ht="15.75" customHeight="1">
      <c r="A88" s="46"/>
      <c r="B88" s="46"/>
      <c r="C88" s="46"/>
      <c r="D88" s="46"/>
      <c r="E88" s="46"/>
      <c r="F88" s="46"/>
      <c r="G88" s="46"/>
      <c r="H88" s="46"/>
      <c r="I88" s="46"/>
      <c r="J88" s="46"/>
      <c r="K88" s="46"/>
      <c r="L88" s="46"/>
      <c r="M88" s="46"/>
      <c r="N88" s="46"/>
    </row>
    <row r="89" ht="29.25" customHeight="1">
      <c r="A89" s="10" t="s">
        <v>4</v>
      </c>
      <c r="B89" s="11" t="s">
        <v>5</v>
      </c>
      <c r="C89" s="49"/>
      <c r="D89" s="13" t="s">
        <v>7</v>
      </c>
      <c r="E89" s="14"/>
      <c r="F89" s="50"/>
      <c r="G89" s="50"/>
      <c r="H89" s="15" t="s">
        <v>10</v>
      </c>
      <c r="I89" s="16"/>
      <c r="J89" s="16"/>
      <c r="K89" s="14"/>
      <c r="L89" s="13" t="s">
        <v>593</v>
      </c>
      <c r="M89" s="16"/>
      <c r="N89" s="14"/>
    </row>
    <row r="90" ht="15.75" customHeight="1">
      <c r="A90" s="18"/>
      <c r="B90" s="18"/>
      <c r="C90" s="12" t="s">
        <v>6</v>
      </c>
      <c r="D90" s="10" t="s">
        <v>12</v>
      </c>
      <c r="E90" s="10" t="s">
        <v>13</v>
      </c>
      <c r="F90" s="10" t="s">
        <v>8</v>
      </c>
      <c r="G90" s="10" t="s">
        <v>9</v>
      </c>
      <c r="H90" s="10" t="s">
        <v>14</v>
      </c>
      <c r="I90" s="10" t="s">
        <v>15</v>
      </c>
      <c r="J90" s="10" t="s">
        <v>16</v>
      </c>
      <c r="K90" s="10" t="s">
        <v>17</v>
      </c>
      <c r="L90" s="10" t="s">
        <v>18</v>
      </c>
      <c r="M90" s="10" t="s">
        <v>19</v>
      </c>
      <c r="N90" s="10" t="s">
        <v>20</v>
      </c>
    </row>
    <row r="91" ht="28.5" customHeight="1">
      <c r="A91" s="20"/>
      <c r="B91" s="20"/>
      <c r="C91" s="20"/>
      <c r="D91" s="20"/>
      <c r="E91" s="20"/>
      <c r="F91" s="20"/>
      <c r="G91" s="20"/>
      <c r="H91" s="20"/>
      <c r="I91" s="20"/>
      <c r="J91" s="20"/>
      <c r="K91" s="20"/>
      <c r="L91" s="20"/>
      <c r="M91" s="20"/>
      <c r="N91" s="20"/>
    </row>
    <row r="92" ht="15.75" customHeight="1">
      <c r="A92" s="21" t="s">
        <v>21</v>
      </c>
      <c r="B92" s="21" t="s">
        <v>22</v>
      </c>
      <c r="C92" s="21" t="s">
        <v>23</v>
      </c>
      <c r="D92" s="21" t="s">
        <v>24</v>
      </c>
      <c r="E92" s="21" t="s">
        <v>25</v>
      </c>
      <c r="F92" s="21" t="s">
        <v>26</v>
      </c>
      <c r="G92" s="21" t="s">
        <v>27</v>
      </c>
      <c r="H92" s="21" t="s">
        <v>28</v>
      </c>
      <c r="I92" s="21" t="s">
        <v>29</v>
      </c>
      <c r="J92" s="21" t="s">
        <v>30</v>
      </c>
      <c r="K92" s="21" t="s">
        <v>31</v>
      </c>
      <c r="L92" s="21" t="s">
        <v>32</v>
      </c>
      <c r="M92" s="21" t="s">
        <v>33</v>
      </c>
      <c r="N92" s="21" t="s">
        <v>34</v>
      </c>
    </row>
    <row r="93" ht="15.75" customHeight="1">
      <c r="A93" s="62" t="s">
        <v>212</v>
      </c>
      <c r="B93" s="63" t="s">
        <v>209</v>
      </c>
      <c r="C93" s="52" t="s">
        <v>210</v>
      </c>
      <c r="D93" s="25" t="s">
        <v>39</v>
      </c>
      <c r="E93" s="26" t="s">
        <v>40</v>
      </c>
      <c r="F93" s="51" t="s">
        <v>211</v>
      </c>
      <c r="G93" s="26" t="s">
        <v>150</v>
      </c>
      <c r="H93" s="70"/>
      <c r="I93" s="71">
        <v>300000.0</v>
      </c>
      <c r="J93" s="84"/>
      <c r="K93" s="71">
        <v>300000.0</v>
      </c>
      <c r="L93" s="65"/>
      <c r="M93" s="65"/>
      <c r="N93" s="65"/>
    </row>
    <row r="94" ht="15.75" customHeight="1">
      <c r="A94" s="62" t="s">
        <v>216</v>
      </c>
      <c r="B94" s="63" t="s">
        <v>213</v>
      </c>
      <c r="C94" s="52" t="s">
        <v>214</v>
      </c>
      <c r="D94" s="25" t="s">
        <v>39</v>
      </c>
      <c r="E94" s="26" t="s">
        <v>40</v>
      </c>
      <c r="F94" s="51" t="s">
        <v>215</v>
      </c>
      <c r="G94" s="26" t="s">
        <v>150</v>
      </c>
      <c r="H94" s="70"/>
      <c r="I94" s="71">
        <v>250000.0</v>
      </c>
      <c r="J94" s="84"/>
      <c r="K94" s="71">
        <v>250000.0</v>
      </c>
      <c r="L94" s="65"/>
      <c r="M94" s="65"/>
      <c r="N94" s="65"/>
    </row>
    <row r="95" ht="15.75" customHeight="1">
      <c r="A95" s="62" t="s">
        <v>220</v>
      </c>
      <c r="B95" s="63" t="s">
        <v>225</v>
      </c>
      <c r="C95" s="52" t="s">
        <v>226</v>
      </c>
      <c r="D95" s="25" t="s">
        <v>39</v>
      </c>
      <c r="E95" s="26" t="s">
        <v>40</v>
      </c>
      <c r="F95" s="51" t="s">
        <v>227</v>
      </c>
      <c r="G95" s="26" t="s">
        <v>150</v>
      </c>
      <c r="H95" s="70"/>
      <c r="I95" s="71">
        <v>100000.0</v>
      </c>
      <c r="J95" s="84"/>
      <c r="K95" s="71">
        <v>100000.0</v>
      </c>
      <c r="L95" s="65"/>
      <c r="M95" s="65"/>
      <c r="N95" s="65"/>
    </row>
    <row r="96" ht="15.75" customHeight="1">
      <c r="A96" s="62" t="s">
        <v>224</v>
      </c>
      <c r="B96" s="24" t="s">
        <v>229</v>
      </c>
      <c r="C96" s="52" t="s">
        <v>226</v>
      </c>
      <c r="D96" s="25" t="s">
        <v>39</v>
      </c>
      <c r="E96" s="26" t="s">
        <v>40</v>
      </c>
      <c r="F96" s="24" t="s">
        <v>229</v>
      </c>
      <c r="G96" s="26" t="s">
        <v>150</v>
      </c>
      <c r="H96" s="70"/>
      <c r="I96" s="71">
        <v>150000.0</v>
      </c>
      <c r="J96" s="84"/>
      <c r="K96" s="71">
        <f t="shared" ref="K96:K97" si="6">I96</f>
        <v>150000</v>
      </c>
      <c r="L96" s="65"/>
      <c r="M96" s="65"/>
      <c r="N96" s="65"/>
    </row>
    <row r="97" ht="15.75" customHeight="1">
      <c r="A97" s="62" t="s">
        <v>228</v>
      </c>
      <c r="B97" s="63" t="s">
        <v>231</v>
      </c>
      <c r="C97" s="52" t="s">
        <v>226</v>
      </c>
      <c r="D97" s="25" t="s">
        <v>39</v>
      </c>
      <c r="E97" s="26" t="s">
        <v>40</v>
      </c>
      <c r="F97" s="63" t="s">
        <v>232</v>
      </c>
      <c r="G97" s="52" t="s">
        <v>150</v>
      </c>
      <c r="H97" s="70"/>
      <c r="I97" s="71">
        <v>100000.0</v>
      </c>
      <c r="J97" s="84"/>
      <c r="K97" s="71">
        <f t="shared" si="6"/>
        <v>100000</v>
      </c>
      <c r="L97" s="65"/>
      <c r="M97" s="65"/>
      <c r="N97" s="65"/>
    </row>
    <row r="98" ht="15.75" customHeight="1">
      <c r="A98" s="62" t="s">
        <v>230</v>
      </c>
      <c r="B98" s="63" t="s">
        <v>237</v>
      </c>
      <c r="C98" s="52" t="s">
        <v>226</v>
      </c>
      <c r="D98" s="25" t="s">
        <v>39</v>
      </c>
      <c r="E98" s="26" t="s">
        <v>40</v>
      </c>
      <c r="F98" s="51" t="s">
        <v>238</v>
      </c>
      <c r="G98" s="26" t="s">
        <v>150</v>
      </c>
      <c r="H98" s="70"/>
      <c r="I98" s="71">
        <v>100000.0</v>
      </c>
      <c r="J98" s="84"/>
      <c r="K98" s="71">
        <v>100000.0</v>
      </c>
      <c r="L98" s="65"/>
      <c r="M98" s="65"/>
      <c r="N98" s="65"/>
    </row>
    <row r="99" ht="15.75" customHeight="1">
      <c r="A99" s="65"/>
      <c r="B99" s="51"/>
      <c r="C99" s="52"/>
      <c r="D99" s="52"/>
      <c r="E99" s="52"/>
      <c r="F99" s="51"/>
      <c r="G99" s="52"/>
      <c r="H99" s="85" t="s">
        <v>241</v>
      </c>
      <c r="I99" s="16"/>
      <c r="J99" s="14"/>
      <c r="K99" s="86">
        <f>K98+K97+K96+K95+K94+K93+K85+K84+K83+K82+K81+K80+K79+K78+K77+K76+K75+K67+K66+K65+K64</f>
        <v>51251709</v>
      </c>
      <c r="L99" s="65"/>
      <c r="M99" s="65"/>
      <c r="N99" s="65"/>
      <c r="P99" s="172" t="str">
        <f>#REF!+K98+#REF!+K97+K96+K95+K79+K77+K94+K93</f>
        <v>#REF!</v>
      </c>
    </row>
    <row r="100" ht="15.75" customHeight="1">
      <c r="A100" s="22" t="s">
        <v>130</v>
      </c>
      <c r="B100" s="16"/>
      <c r="C100" s="16"/>
      <c r="D100" s="16"/>
      <c r="E100" s="16"/>
      <c r="F100" s="16"/>
      <c r="G100" s="16"/>
      <c r="H100" s="16"/>
      <c r="I100" s="16"/>
      <c r="J100" s="16"/>
      <c r="K100" s="16"/>
      <c r="L100" s="16"/>
      <c r="M100" s="16"/>
      <c r="N100" s="14"/>
      <c r="P100" s="66"/>
    </row>
    <row r="101" ht="15.75" customHeight="1">
      <c r="A101" s="62" t="s">
        <v>233</v>
      </c>
      <c r="B101" s="87" t="s">
        <v>245</v>
      </c>
      <c r="C101" s="88" t="s">
        <v>246</v>
      </c>
      <c r="D101" s="25" t="s">
        <v>39</v>
      </c>
      <c r="E101" s="26" t="s">
        <v>40</v>
      </c>
      <c r="F101" s="87" t="s">
        <v>247</v>
      </c>
      <c r="G101" s="23" t="s">
        <v>248</v>
      </c>
      <c r="H101" s="89"/>
      <c r="I101" s="71">
        <v>1300000.0</v>
      </c>
      <c r="J101" s="89"/>
      <c r="K101" s="71">
        <f>I101</f>
        <v>1300000</v>
      </c>
      <c r="L101" s="89"/>
      <c r="M101" s="89"/>
      <c r="N101" s="89"/>
      <c r="P101" s="66"/>
    </row>
    <row r="102" ht="15.75" customHeight="1">
      <c r="A102" s="62" t="s">
        <v>236</v>
      </c>
      <c r="B102" s="90" t="s">
        <v>250</v>
      </c>
      <c r="C102" s="88" t="s">
        <v>251</v>
      </c>
      <c r="D102" s="25" t="s">
        <v>39</v>
      </c>
      <c r="E102" s="26" t="s">
        <v>40</v>
      </c>
      <c r="F102" s="90" t="s">
        <v>252</v>
      </c>
      <c r="G102" s="23" t="s">
        <v>248</v>
      </c>
      <c r="H102" s="89"/>
      <c r="I102" s="71"/>
      <c r="J102" s="71">
        <v>4500000.0</v>
      </c>
      <c r="K102" s="71">
        <v>4500000.0</v>
      </c>
      <c r="L102" s="89"/>
      <c r="M102" s="89"/>
      <c r="N102" s="89"/>
      <c r="P102" s="172"/>
    </row>
    <row r="103" ht="15.75" customHeight="1">
      <c r="A103" s="62" t="s">
        <v>239</v>
      </c>
      <c r="B103" s="87" t="s">
        <v>254</v>
      </c>
      <c r="C103" s="88" t="s">
        <v>251</v>
      </c>
      <c r="D103" s="25" t="s">
        <v>39</v>
      </c>
      <c r="E103" s="26" t="s">
        <v>40</v>
      </c>
      <c r="F103" s="34" t="s">
        <v>255</v>
      </c>
      <c r="G103" s="23" t="s">
        <v>248</v>
      </c>
      <c r="H103" s="89"/>
      <c r="I103" s="71"/>
      <c r="J103" s="71">
        <v>250000.0</v>
      </c>
      <c r="K103" s="71">
        <v>250000.0</v>
      </c>
      <c r="L103" s="89"/>
      <c r="M103" s="89"/>
      <c r="N103" s="89"/>
      <c r="P103" s="172"/>
    </row>
    <row r="104" ht="15.75" customHeight="1">
      <c r="A104" s="62" t="s">
        <v>244</v>
      </c>
      <c r="B104" s="87" t="s">
        <v>470</v>
      </c>
      <c r="C104" s="88" t="s">
        <v>471</v>
      </c>
      <c r="D104" s="25" t="s">
        <v>39</v>
      </c>
      <c r="E104" s="26" t="s">
        <v>40</v>
      </c>
      <c r="F104" s="34" t="s">
        <v>472</v>
      </c>
      <c r="G104" s="23" t="s">
        <v>248</v>
      </c>
      <c r="H104" s="89"/>
      <c r="I104" s="71"/>
      <c r="J104" s="71">
        <v>1200000.0</v>
      </c>
      <c r="K104" s="71">
        <f>J104</f>
        <v>1200000</v>
      </c>
      <c r="L104" s="89"/>
      <c r="M104" s="89"/>
      <c r="N104" s="89"/>
      <c r="P104" s="172"/>
    </row>
    <row r="105" ht="15.75" customHeight="1">
      <c r="A105" s="46" t="s">
        <v>242</v>
      </c>
      <c r="P105" s="66"/>
    </row>
    <row r="106" ht="15.75" customHeight="1">
      <c r="P106" s="66"/>
    </row>
    <row r="107" ht="15.75" customHeight="1">
      <c r="A107" s="46"/>
    </row>
    <row r="108" ht="26.25" customHeight="1">
      <c r="A108" s="10" t="s">
        <v>4</v>
      </c>
      <c r="B108" s="11" t="s">
        <v>5</v>
      </c>
      <c r="C108" s="49"/>
      <c r="D108" s="13" t="s">
        <v>7</v>
      </c>
      <c r="E108" s="14"/>
      <c r="F108" s="50"/>
      <c r="G108" s="50"/>
      <c r="H108" s="15" t="s">
        <v>10</v>
      </c>
      <c r="I108" s="16"/>
      <c r="J108" s="16"/>
      <c r="K108" s="14"/>
      <c r="L108" s="13" t="s">
        <v>594</v>
      </c>
      <c r="M108" s="16"/>
      <c r="N108" s="14"/>
    </row>
    <row r="109" ht="15.75" customHeight="1">
      <c r="A109" s="18"/>
      <c r="B109" s="18"/>
      <c r="C109" s="12" t="s">
        <v>6</v>
      </c>
      <c r="D109" s="10" t="s">
        <v>12</v>
      </c>
      <c r="E109" s="10" t="s">
        <v>13</v>
      </c>
      <c r="F109" s="10" t="s">
        <v>8</v>
      </c>
      <c r="G109" s="10" t="s">
        <v>9</v>
      </c>
      <c r="H109" s="10" t="s">
        <v>14</v>
      </c>
      <c r="I109" s="10" t="s">
        <v>15</v>
      </c>
      <c r="J109" s="10" t="s">
        <v>16</v>
      </c>
      <c r="K109" s="10" t="s">
        <v>17</v>
      </c>
      <c r="L109" s="10" t="s">
        <v>18</v>
      </c>
      <c r="M109" s="10" t="s">
        <v>19</v>
      </c>
      <c r="N109" s="10" t="s">
        <v>20</v>
      </c>
    </row>
    <row r="110" ht="24.75" customHeight="1">
      <c r="A110" s="20"/>
      <c r="B110" s="20"/>
      <c r="C110" s="20"/>
      <c r="D110" s="20"/>
      <c r="E110" s="20"/>
      <c r="F110" s="20"/>
      <c r="G110" s="20"/>
      <c r="H110" s="20"/>
      <c r="I110" s="20"/>
      <c r="J110" s="20"/>
      <c r="K110" s="20"/>
      <c r="L110" s="20"/>
      <c r="M110" s="20"/>
      <c r="N110" s="20"/>
    </row>
    <row r="111" ht="15.75" customHeight="1">
      <c r="A111" s="21" t="s">
        <v>21</v>
      </c>
      <c r="B111" s="21" t="s">
        <v>22</v>
      </c>
      <c r="C111" s="21" t="s">
        <v>23</v>
      </c>
      <c r="D111" s="21" t="s">
        <v>24</v>
      </c>
      <c r="E111" s="21" t="s">
        <v>25</v>
      </c>
      <c r="F111" s="21" t="s">
        <v>26</v>
      </c>
      <c r="G111" s="21" t="s">
        <v>27</v>
      </c>
      <c r="H111" s="21" t="s">
        <v>28</v>
      </c>
      <c r="I111" s="21" t="s">
        <v>29</v>
      </c>
      <c r="J111" s="21" t="s">
        <v>30</v>
      </c>
      <c r="K111" s="21" t="s">
        <v>31</v>
      </c>
      <c r="L111" s="21" t="s">
        <v>32</v>
      </c>
      <c r="M111" s="21" t="s">
        <v>33</v>
      </c>
      <c r="N111" s="21" t="s">
        <v>34</v>
      </c>
    </row>
    <row r="112" ht="15.75" customHeight="1">
      <c r="A112" s="22" t="s">
        <v>130</v>
      </c>
      <c r="B112" s="16"/>
      <c r="C112" s="16"/>
      <c r="D112" s="16"/>
      <c r="E112" s="16"/>
      <c r="F112" s="16"/>
      <c r="G112" s="16"/>
      <c r="H112" s="16"/>
      <c r="I112" s="16"/>
      <c r="J112" s="16"/>
      <c r="K112" s="16"/>
      <c r="L112" s="16"/>
      <c r="M112" s="16"/>
      <c r="N112" s="14"/>
    </row>
    <row r="113" ht="15.75" customHeight="1">
      <c r="A113" s="152" t="s">
        <v>249</v>
      </c>
      <c r="B113" s="87" t="s">
        <v>474</v>
      </c>
      <c r="C113" s="88" t="s">
        <v>475</v>
      </c>
      <c r="D113" s="25" t="s">
        <v>39</v>
      </c>
      <c r="E113" s="26" t="s">
        <v>40</v>
      </c>
      <c r="F113" s="34" t="s">
        <v>476</v>
      </c>
      <c r="G113" s="23" t="s">
        <v>248</v>
      </c>
      <c r="H113" s="89"/>
      <c r="I113" s="71"/>
      <c r="J113" s="71">
        <v>200000.0</v>
      </c>
      <c r="K113" s="71">
        <f t="shared" ref="K113:K118" si="7">J113</f>
        <v>200000</v>
      </c>
      <c r="L113" s="89"/>
      <c r="M113" s="89"/>
      <c r="N113" s="89"/>
    </row>
    <row r="114" ht="15.75" customHeight="1">
      <c r="A114" s="62" t="s">
        <v>253</v>
      </c>
      <c r="B114" s="87" t="s">
        <v>477</v>
      </c>
      <c r="C114" s="88" t="s">
        <v>475</v>
      </c>
      <c r="D114" s="25" t="s">
        <v>39</v>
      </c>
      <c r="E114" s="26" t="s">
        <v>40</v>
      </c>
      <c r="F114" s="34" t="s">
        <v>478</v>
      </c>
      <c r="G114" s="23" t="s">
        <v>248</v>
      </c>
      <c r="H114" s="89"/>
      <c r="I114" s="71"/>
      <c r="J114" s="71">
        <v>92687.0</v>
      </c>
      <c r="K114" s="71">
        <f t="shared" si="7"/>
        <v>92687</v>
      </c>
      <c r="L114" s="89"/>
      <c r="M114" s="89"/>
      <c r="N114" s="89"/>
    </row>
    <row r="115" ht="15.75" customHeight="1">
      <c r="A115" s="62" t="s">
        <v>257</v>
      </c>
      <c r="B115" s="87" t="s">
        <v>479</v>
      </c>
      <c r="C115" s="88" t="s">
        <v>475</v>
      </c>
      <c r="D115" s="25" t="s">
        <v>39</v>
      </c>
      <c r="E115" s="26" t="s">
        <v>40</v>
      </c>
      <c r="F115" s="34" t="s">
        <v>480</v>
      </c>
      <c r="G115" s="23" t="s">
        <v>248</v>
      </c>
      <c r="H115" s="89"/>
      <c r="I115" s="71"/>
      <c r="J115" s="71">
        <v>100000.0</v>
      </c>
      <c r="K115" s="71">
        <f t="shared" si="7"/>
        <v>100000</v>
      </c>
      <c r="L115" s="89"/>
      <c r="M115" s="89"/>
      <c r="N115" s="89"/>
    </row>
    <row r="116" ht="15.75" customHeight="1">
      <c r="A116" s="62" t="s">
        <v>262</v>
      </c>
      <c r="B116" s="87" t="s">
        <v>481</v>
      </c>
      <c r="C116" s="88" t="s">
        <v>475</v>
      </c>
      <c r="D116" s="25" t="s">
        <v>39</v>
      </c>
      <c r="E116" s="26" t="s">
        <v>40</v>
      </c>
      <c r="F116" s="34" t="s">
        <v>482</v>
      </c>
      <c r="G116" s="23" t="s">
        <v>248</v>
      </c>
      <c r="H116" s="89"/>
      <c r="I116" s="71"/>
      <c r="J116" s="71">
        <v>250000.0</v>
      </c>
      <c r="K116" s="71">
        <f t="shared" si="7"/>
        <v>250000</v>
      </c>
      <c r="L116" s="89"/>
      <c r="M116" s="89"/>
      <c r="N116" s="89"/>
    </row>
    <row r="117" ht="15.75" customHeight="1">
      <c r="A117" s="62" t="s">
        <v>270</v>
      </c>
      <c r="B117" s="87" t="s">
        <v>483</v>
      </c>
      <c r="C117" s="88" t="s">
        <v>475</v>
      </c>
      <c r="D117" s="25" t="s">
        <v>39</v>
      </c>
      <c r="E117" s="26" t="s">
        <v>40</v>
      </c>
      <c r="F117" s="34" t="s">
        <v>484</v>
      </c>
      <c r="G117" s="23" t="s">
        <v>248</v>
      </c>
      <c r="H117" s="89"/>
      <c r="I117" s="71"/>
      <c r="J117" s="71">
        <v>200000.0</v>
      </c>
      <c r="K117" s="71">
        <f t="shared" si="7"/>
        <v>200000</v>
      </c>
      <c r="L117" s="89"/>
      <c r="M117" s="89"/>
      <c r="N117" s="89"/>
    </row>
    <row r="118" ht="15.75" customHeight="1">
      <c r="A118" s="62" t="s">
        <v>274</v>
      </c>
      <c r="B118" s="87" t="s">
        <v>485</v>
      </c>
      <c r="C118" s="88" t="s">
        <v>475</v>
      </c>
      <c r="D118" s="25" t="s">
        <v>39</v>
      </c>
      <c r="E118" s="26" t="s">
        <v>40</v>
      </c>
      <c r="F118" s="34" t="s">
        <v>486</v>
      </c>
      <c r="G118" s="23" t="s">
        <v>248</v>
      </c>
      <c r="H118" s="89"/>
      <c r="I118" s="71"/>
      <c r="J118" s="71">
        <v>50000.0</v>
      </c>
      <c r="K118" s="71">
        <f t="shared" si="7"/>
        <v>50000</v>
      </c>
      <c r="L118" s="89"/>
      <c r="M118" s="89"/>
      <c r="N118" s="89"/>
    </row>
    <row r="119" ht="15.75" customHeight="1">
      <c r="A119" s="39"/>
      <c r="B119" s="51"/>
      <c r="C119" s="52"/>
      <c r="D119" s="52"/>
      <c r="E119" s="52"/>
      <c r="F119" s="51"/>
      <c r="G119" s="52"/>
      <c r="H119" s="85" t="s">
        <v>256</v>
      </c>
      <c r="I119" s="16"/>
      <c r="J119" s="14"/>
      <c r="K119" s="86">
        <f>K118+K117+K116+K115+K114+K113+K104+K103+K102+K101</f>
        <v>8142687</v>
      </c>
      <c r="L119" s="65"/>
      <c r="M119" s="65"/>
      <c r="N119" s="65"/>
      <c r="P119" s="172">
        <v>8142687.0</v>
      </c>
    </row>
    <row r="120" ht="15.75" customHeight="1">
      <c r="A120" s="62" t="s">
        <v>280</v>
      </c>
      <c r="B120" s="63" t="s">
        <v>258</v>
      </c>
      <c r="C120" s="52" t="s">
        <v>259</v>
      </c>
      <c r="D120" s="25" t="s">
        <v>39</v>
      </c>
      <c r="E120" s="26" t="s">
        <v>40</v>
      </c>
      <c r="F120" s="51" t="s">
        <v>260</v>
      </c>
      <c r="G120" s="26" t="s">
        <v>261</v>
      </c>
      <c r="H120" s="91"/>
      <c r="I120" s="80">
        <v>4071343.0</v>
      </c>
      <c r="J120" s="91"/>
      <c r="K120" s="80">
        <f t="shared" ref="K120:K121" si="8">I120</f>
        <v>4071343</v>
      </c>
      <c r="L120" s="65"/>
      <c r="M120" s="65"/>
      <c r="N120" s="65"/>
    </row>
    <row r="121" ht="15.75" customHeight="1">
      <c r="A121" s="62" t="s">
        <v>284</v>
      </c>
      <c r="B121" s="63" t="s">
        <v>263</v>
      </c>
      <c r="C121" s="52" t="s">
        <v>264</v>
      </c>
      <c r="D121" s="92" t="s">
        <v>39</v>
      </c>
      <c r="E121" s="93" t="s">
        <v>40</v>
      </c>
      <c r="F121" s="51" t="s">
        <v>265</v>
      </c>
      <c r="G121" s="26" t="s">
        <v>266</v>
      </c>
      <c r="H121" s="70"/>
      <c r="I121" s="80">
        <v>4071344.0</v>
      </c>
      <c r="J121" s="80"/>
      <c r="K121" s="80">
        <f t="shared" si="8"/>
        <v>4071344</v>
      </c>
      <c r="L121" s="94"/>
      <c r="M121" s="94"/>
      <c r="N121" s="65"/>
    </row>
    <row r="122" ht="15.75" customHeight="1">
      <c r="A122" s="65"/>
      <c r="B122" s="51"/>
      <c r="C122" s="52"/>
      <c r="D122" s="52"/>
      <c r="E122" s="52"/>
      <c r="F122" s="51"/>
      <c r="G122" s="52"/>
      <c r="H122" s="85" t="s">
        <v>267</v>
      </c>
      <c r="I122" s="16"/>
      <c r="J122" s="14"/>
      <c r="K122" s="86">
        <f>K120+K121</f>
        <v>8142687</v>
      </c>
      <c r="L122" s="65"/>
      <c r="M122" s="65"/>
      <c r="N122" s="65"/>
      <c r="P122" s="172">
        <f>K120+K121</f>
        <v>8142687</v>
      </c>
    </row>
    <row r="123" ht="15.75" customHeight="1">
      <c r="A123" s="62" t="s">
        <v>289</v>
      </c>
      <c r="B123" s="95" t="s">
        <v>271</v>
      </c>
      <c r="C123" s="96" t="s">
        <v>272</v>
      </c>
      <c r="D123" s="97"/>
      <c r="E123" s="98"/>
      <c r="F123" s="99"/>
      <c r="G123" s="100"/>
      <c r="H123" s="100"/>
      <c r="I123" s="71">
        <v>1.53755127E7</v>
      </c>
      <c r="J123" s="100"/>
      <c r="K123" s="71">
        <v>1.53755127E7</v>
      </c>
      <c r="L123" s="50"/>
      <c r="M123" s="50"/>
      <c r="N123" s="100"/>
      <c r="P123" s="66"/>
    </row>
    <row r="124" ht="15.75" customHeight="1">
      <c r="A124" s="23"/>
      <c r="B124" s="95" t="s">
        <v>273</v>
      </c>
      <c r="C124" s="64"/>
      <c r="D124" s="101"/>
      <c r="E124" s="102"/>
      <c r="F124" s="103"/>
      <c r="G124" s="65"/>
      <c r="H124" s="65"/>
      <c r="I124" s="65"/>
      <c r="J124" s="65"/>
      <c r="K124" s="65"/>
      <c r="L124" s="65"/>
      <c r="M124" s="65"/>
      <c r="N124" s="65"/>
      <c r="P124" s="66"/>
    </row>
    <row r="125" ht="15.75" customHeight="1">
      <c r="A125" s="62" t="s">
        <v>293</v>
      </c>
      <c r="B125" s="63" t="s">
        <v>275</v>
      </c>
      <c r="C125" s="96" t="s">
        <v>276</v>
      </c>
      <c r="D125" s="25" t="s">
        <v>39</v>
      </c>
      <c r="E125" s="26" t="s">
        <v>40</v>
      </c>
      <c r="F125" s="104" t="s">
        <v>277</v>
      </c>
      <c r="G125" s="105" t="s">
        <v>278</v>
      </c>
      <c r="H125" s="70"/>
      <c r="I125" s="71">
        <v>100000.0</v>
      </c>
      <c r="J125" s="84"/>
      <c r="K125" s="71">
        <v>100000.0</v>
      </c>
      <c r="L125" s="71">
        <v>100000.0</v>
      </c>
      <c r="M125" s="80"/>
      <c r="N125" s="106" t="s">
        <v>279</v>
      </c>
      <c r="P125" s="66"/>
    </row>
    <row r="126" ht="15.75" customHeight="1">
      <c r="P126" s="172">
        <f>K135+K134+K133+K125+K123</f>
        <v>18695512.7</v>
      </c>
    </row>
    <row r="127" ht="15.75" customHeight="1">
      <c r="A127" s="46" t="s">
        <v>268</v>
      </c>
    </row>
    <row r="128" ht="15.75" customHeight="1">
      <c r="A128" s="46"/>
      <c r="B128" s="46"/>
      <c r="C128" s="46"/>
      <c r="D128" s="46"/>
      <c r="E128" s="46"/>
      <c r="F128" s="46"/>
      <c r="G128" s="46"/>
      <c r="H128" s="46"/>
      <c r="I128" s="46"/>
      <c r="J128" s="46"/>
      <c r="K128" s="46"/>
      <c r="L128" s="46"/>
      <c r="M128" s="46"/>
      <c r="N128" s="46"/>
    </row>
    <row r="129" ht="27.75" customHeight="1">
      <c r="A129" s="10" t="s">
        <v>4</v>
      </c>
      <c r="B129" s="11" t="s">
        <v>5</v>
      </c>
      <c r="C129" s="49"/>
      <c r="D129" s="13" t="s">
        <v>7</v>
      </c>
      <c r="E129" s="14"/>
      <c r="F129" s="50"/>
      <c r="G129" s="50"/>
      <c r="H129" s="15" t="s">
        <v>10</v>
      </c>
      <c r="I129" s="16"/>
      <c r="J129" s="16"/>
      <c r="K129" s="14"/>
      <c r="L129" s="13" t="s">
        <v>595</v>
      </c>
      <c r="M129" s="16"/>
      <c r="N129" s="14"/>
    </row>
    <row r="130" ht="15.75" customHeight="1">
      <c r="A130" s="18"/>
      <c r="B130" s="18"/>
      <c r="C130" s="12" t="s">
        <v>6</v>
      </c>
      <c r="D130" s="10" t="s">
        <v>12</v>
      </c>
      <c r="E130" s="10" t="s">
        <v>13</v>
      </c>
      <c r="F130" s="10" t="s">
        <v>8</v>
      </c>
      <c r="G130" s="10" t="s">
        <v>9</v>
      </c>
      <c r="H130" s="10" t="s">
        <v>14</v>
      </c>
      <c r="I130" s="19" t="s">
        <v>15</v>
      </c>
      <c r="J130" s="10" t="s">
        <v>16</v>
      </c>
      <c r="K130" s="10" t="s">
        <v>17</v>
      </c>
      <c r="L130" s="10" t="s">
        <v>18</v>
      </c>
      <c r="M130" s="10" t="s">
        <v>19</v>
      </c>
      <c r="N130" s="10" t="s">
        <v>20</v>
      </c>
    </row>
    <row r="131" ht="23.25" customHeight="1">
      <c r="A131" s="20"/>
      <c r="B131" s="20"/>
      <c r="C131" s="20"/>
      <c r="D131" s="20"/>
      <c r="E131" s="20"/>
      <c r="F131" s="20"/>
      <c r="G131" s="20"/>
      <c r="H131" s="20"/>
      <c r="I131" s="20"/>
      <c r="J131" s="20"/>
      <c r="K131" s="20"/>
      <c r="L131" s="20"/>
      <c r="M131" s="20"/>
      <c r="N131" s="20"/>
    </row>
    <row r="132" ht="15.75" customHeight="1">
      <c r="A132" s="21" t="s">
        <v>21</v>
      </c>
      <c r="B132" s="21" t="s">
        <v>22</v>
      </c>
      <c r="C132" s="21" t="s">
        <v>23</v>
      </c>
      <c r="D132" s="21" t="s">
        <v>24</v>
      </c>
      <c r="E132" s="21" t="s">
        <v>25</v>
      </c>
      <c r="F132" s="21" t="s">
        <v>26</v>
      </c>
      <c r="G132" s="21" t="s">
        <v>27</v>
      </c>
      <c r="H132" s="21" t="s">
        <v>28</v>
      </c>
      <c r="I132" s="21" t="s">
        <v>29</v>
      </c>
      <c r="J132" s="21" t="s">
        <v>30</v>
      </c>
      <c r="K132" s="21" t="s">
        <v>31</v>
      </c>
      <c r="L132" s="21" t="s">
        <v>32</v>
      </c>
      <c r="M132" s="21" t="s">
        <v>33</v>
      </c>
      <c r="N132" s="21" t="s">
        <v>34</v>
      </c>
    </row>
    <row r="133" ht="15.75" customHeight="1">
      <c r="A133" s="62" t="s">
        <v>296</v>
      </c>
      <c r="B133" s="63" t="s">
        <v>281</v>
      </c>
      <c r="C133" s="96" t="s">
        <v>123</v>
      </c>
      <c r="D133" s="25" t="s">
        <v>39</v>
      </c>
      <c r="E133" s="26" t="s">
        <v>40</v>
      </c>
      <c r="F133" s="82" t="s">
        <v>282</v>
      </c>
      <c r="G133" s="105" t="s">
        <v>278</v>
      </c>
      <c r="H133" s="70"/>
      <c r="I133" s="71">
        <v>120000.0</v>
      </c>
      <c r="J133" s="84"/>
      <c r="K133" s="71">
        <v>120000.0</v>
      </c>
      <c r="L133" s="71"/>
      <c r="M133" s="37"/>
      <c r="N133" s="106" t="s">
        <v>283</v>
      </c>
    </row>
    <row r="134" ht="15.75" customHeight="1">
      <c r="A134" s="62" t="s">
        <v>301</v>
      </c>
      <c r="B134" s="63" t="s">
        <v>285</v>
      </c>
      <c r="C134" s="96" t="s">
        <v>286</v>
      </c>
      <c r="D134" s="25" t="s">
        <v>39</v>
      </c>
      <c r="E134" s="26" t="s">
        <v>40</v>
      </c>
      <c r="F134" s="104" t="s">
        <v>287</v>
      </c>
      <c r="G134" s="105" t="s">
        <v>278</v>
      </c>
      <c r="H134" s="70"/>
      <c r="I134" s="71">
        <v>100000.0</v>
      </c>
      <c r="J134" s="84"/>
      <c r="K134" s="71">
        <v>100000.0</v>
      </c>
      <c r="L134" s="80">
        <v>100000.0</v>
      </c>
      <c r="M134" s="37"/>
      <c r="N134" s="106" t="s">
        <v>288</v>
      </c>
    </row>
    <row r="135" ht="15.75" customHeight="1">
      <c r="A135" s="62" t="s">
        <v>306</v>
      </c>
      <c r="B135" s="63" t="s">
        <v>290</v>
      </c>
      <c r="C135" s="96" t="s">
        <v>123</v>
      </c>
      <c r="D135" s="25" t="s">
        <v>39</v>
      </c>
      <c r="E135" s="26" t="s">
        <v>40</v>
      </c>
      <c r="F135" s="104" t="s">
        <v>291</v>
      </c>
      <c r="G135" s="107" t="s">
        <v>278</v>
      </c>
      <c r="H135" s="70"/>
      <c r="I135" s="31"/>
      <c r="J135" s="80">
        <v>3000000.0</v>
      </c>
      <c r="K135" s="31">
        <v>3000000.0</v>
      </c>
      <c r="L135" s="80">
        <v>3000000.0</v>
      </c>
      <c r="M135" s="37"/>
      <c r="N135" s="106" t="s">
        <v>292</v>
      </c>
    </row>
    <row r="136" ht="15.75" customHeight="1">
      <c r="A136" s="62" t="s">
        <v>309</v>
      </c>
      <c r="B136" s="63" t="s">
        <v>294</v>
      </c>
      <c r="C136" s="96" t="s">
        <v>123</v>
      </c>
      <c r="D136" s="25" t="s">
        <v>39</v>
      </c>
      <c r="E136" s="26" t="s">
        <v>40</v>
      </c>
      <c r="F136" s="63" t="s">
        <v>294</v>
      </c>
      <c r="G136" s="107" t="s">
        <v>278</v>
      </c>
      <c r="H136" s="70"/>
      <c r="I136" s="31">
        <v>4500000.0</v>
      </c>
      <c r="J136" s="84"/>
      <c r="K136" s="31">
        <v>4500000.0</v>
      </c>
      <c r="L136" s="37"/>
      <c r="M136" s="37"/>
      <c r="N136" s="106" t="s">
        <v>295</v>
      </c>
    </row>
    <row r="137" ht="15.75" customHeight="1">
      <c r="A137" s="62" t="s">
        <v>313</v>
      </c>
      <c r="B137" s="87" t="s">
        <v>297</v>
      </c>
      <c r="C137" s="96" t="s">
        <v>298</v>
      </c>
      <c r="D137" s="25" t="s">
        <v>39</v>
      </c>
      <c r="E137" s="26" t="s">
        <v>40</v>
      </c>
      <c r="F137" s="108" t="s">
        <v>299</v>
      </c>
      <c r="G137" s="107" t="s">
        <v>278</v>
      </c>
      <c r="H137" s="109"/>
      <c r="I137" s="31">
        <v>4500000.0</v>
      </c>
      <c r="J137" s="109"/>
      <c r="K137" s="37">
        <v>4500000.0</v>
      </c>
      <c r="L137" s="37"/>
      <c r="M137" s="109"/>
      <c r="N137" s="110" t="s">
        <v>300</v>
      </c>
    </row>
    <row r="138" ht="15.75" customHeight="1">
      <c r="A138" s="62" t="s">
        <v>318</v>
      </c>
      <c r="B138" s="87" t="s">
        <v>302</v>
      </c>
      <c r="C138" s="107" t="s">
        <v>303</v>
      </c>
      <c r="D138" s="52" t="s">
        <v>39</v>
      </c>
      <c r="E138" s="52" t="s">
        <v>40</v>
      </c>
      <c r="F138" s="34" t="s">
        <v>304</v>
      </c>
      <c r="G138" s="107" t="s">
        <v>278</v>
      </c>
      <c r="H138" s="109"/>
      <c r="I138" s="37"/>
      <c r="J138" s="31">
        <v>5000000.0</v>
      </c>
      <c r="K138" s="37">
        <v>5000000.0</v>
      </c>
      <c r="L138" s="37"/>
      <c r="M138" s="109"/>
      <c r="N138" s="110" t="s">
        <v>305</v>
      </c>
    </row>
    <row r="139" ht="15.75" customHeight="1">
      <c r="A139" s="62" t="s">
        <v>325</v>
      </c>
      <c r="B139" s="111" t="s">
        <v>307</v>
      </c>
      <c r="C139" s="96" t="s">
        <v>298</v>
      </c>
      <c r="D139" s="52" t="s">
        <v>39</v>
      </c>
      <c r="E139" s="52" t="s">
        <v>40</v>
      </c>
      <c r="F139" s="34" t="s">
        <v>308</v>
      </c>
      <c r="G139" s="107" t="s">
        <v>278</v>
      </c>
      <c r="H139" s="109"/>
      <c r="I139" s="37"/>
      <c r="J139" s="71">
        <v>2700000.0</v>
      </c>
      <c r="K139" s="112">
        <v>2700000.0</v>
      </c>
      <c r="L139" s="113"/>
      <c r="M139" s="109"/>
      <c r="N139" s="114"/>
    </row>
    <row r="140" ht="58.5" customHeight="1">
      <c r="A140" s="62" t="s">
        <v>329</v>
      </c>
      <c r="B140" s="115" t="s">
        <v>310</v>
      </c>
      <c r="C140" s="96" t="s">
        <v>272</v>
      </c>
      <c r="D140" s="52" t="s">
        <v>39</v>
      </c>
      <c r="E140" s="52" t="s">
        <v>40</v>
      </c>
      <c r="F140" s="34" t="s">
        <v>311</v>
      </c>
      <c r="G140" s="107" t="s">
        <v>278</v>
      </c>
      <c r="H140" s="109"/>
      <c r="I140" s="37"/>
      <c r="J140" s="31">
        <v>4201982.0</v>
      </c>
      <c r="K140" s="37">
        <v>4201982.0</v>
      </c>
      <c r="L140" s="113"/>
      <c r="M140" s="109"/>
      <c r="N140" s="114"/>
    </row>
    <row r="141" ht="16.5" customHeight="1">
      <c r="A141" s="116"/>
      <c r="B141" s="95" t="s">
        <v>312</v>
      </c>
      <c r="C141" s="96"/>
      <c r="D141" s="25"/>
      <c r="E141" s="26"/>
      <c r="F141" s="34"/>
      <c r="G141" s="107"/>
      <c r="H141" s="109"/>
      <c r="I141" s="113"/>
      <c r="J141" s="109"/>
      <c r="K141" s="113"/>
      <c r="L141" s="113"/>
      <c r="M141" s="109"/>
      <c r="N141" s="116"/>
    </row>
    <row r="142" ht="76.5" customHeight="1">
      <c r="A142" s="62" t="s">
        <v>336</v>
      </c>
      <c r="B142" s="63" t="s">
        <v>314</v>
      </c>
      <c r="C142" s="117" t="s">
        <v>123</v>
      </c>
      <c r="D142" s="25" t="s">
        <v>315</v>
      </c>
      <c r="E142" s="26" t="s">
        <v>40</v>
      </c>
      <c r="F142" s="108" t="s">
        <v>316</v>
      </c>
      <c r="G142" s="107" t="s">
        <v>278</v>
      </c>
      <c r="H142" s="70"/>
      <c r="I142" s="31">
        <v>500000.0</v>
      </c>
      <c r="J142" s="84"/>
      <c r="K142" s="31">
        <v>500000.0</v>
      </c>
      <c r="L142" s="37">
        <v>500000.0</v>
      </c>
      <c r="M142" s="37"/>
      <c r="N142" s="106" t="s">
        <v>317</v>
      </c>
    </row>
    <row r="143" ht="15.75" customHeight="1">
      <c r="P143" s="172">
        <f>K153+K152+K151+K142+K140+K139+K138+K137+K136</f>
        <v>23901982</v>
      </c>
    </row>
    <row r="144" ht="15.75" customHeight="1">
      <c r="A144" s="46" t="s">
        <v>323</v>
      </c>
    </row>
    <row r="145" ht="15.75" customHeight="1"/>
    <row r="146" ht="15.75" customHeight="1">
      <c r="A146" s="10" t="s">
        <v>4</v>
      </c>
      <c r="B146" s="11" t="s">
        <v>5</v>
      </c>
      <c r="C146" s="49"/>
      <c r="D146" s="13" t="s">
        <v>7</v>
      </c>
      <c r="E146" s="14"/>
      <c r="F146" s="50"/>
      <c r="G146" s="50"/>
      <c r="H146" s="15" t="s">
        <v>10</v>
      </c>
      <c r="I146" s="16"/>
      <c r="J146" s="16"/>
      <c r="K146" s="14"/>
      <c r="L146" s="17" t="s">
        <v>596</v>
      </c>
      <c r="M146" s="16"/>
      <c r="N146" s="14"/>
    </row>
    <row r="147" ht="15.75" customHeight="1">
      <c r="A147" s="18"/>
      <c r="B147" s="18"/>
      <c r="C147" s="12" t="s">
        <v>6</v>
      </c>
      <c r="D147" s="10" t="s">
        <v>12</v>
      </c>
      <c r="E147" s="10" t="s">
        <v>13</v>
      </c>
      <c r="F147" s="10" t="s">
        <v>8</v>
      </c>
      <c r="G147" s="10" t="s">
        <v>9</v>
      </c>
      <c r="H147" s="10" t="s">
        <v>14</v>
      </c>
      <c r="I147" s="10" t="s">
        <v>15</v>
      </c>
      <c r="J147" s="10" t="s">
        <v>16</v>
      </c>
      <c r="K147" s="10" t="s">
        <v>17</v>
      </c>
      <c r="L147" s="10" t="s">
        <v>18</v>
      </c>
      <c r="M147" s="10" t="s">
        <v>19</v>
      </c>
      <c r="N147" s="10" t="s">
        <v>20</v>
      </c>
    </row>
    <row r="148" ht="27.75" customHeight="1">
      <c r="A148" s="20"/>
      <c r="B148" s="20"/>
      <c r="C148" s="20"/>
      <c r="D148" s="20"/>
      <c r="E148" s="20"/>
      <c r="F148" s="20"/>
      <c r="G148" s="20"/>
      <c r="H148" s="20"/>
      <c r="I148" s="20"/>
      <c r="J148" s="20"/>
      <c r="K148" s="20"/>
      <c r="L148" s="20"/>
      <c r="M148" s="20"/>
      <c r="N148" s="20"/>
    </row>
    <row r="149" ht="15.75" customHeight="1">
      <c r="A149" s="21" t="s">
        <v>21</v>
      </c>
      <c r="B149" s="21" t="s">
        <v>22</v>
      </c>
      <c r="C149" s="21" t="s">
        <v>23</v>
      </c>
      <c r="D149" s="21" t="s">
        <v>24</v>
      </c>
      <c r="E149" s="21" t="s">
        <v>25</v>
      </c>
      <c r="F149" s="21" t="s">
        <v>26</v>
      </c>
      <c r="G149" s="21" t="s">
        <v>27</v>
      </c>
      <c r="H149" s="21" t="s">
        <v>28</v>
      </c>
      <c r="I149" s="21" t="s">
        <v>29</v>
      </c>
      <c r="J149" s="21" t="s">
        <v>30</v>
      </c>
      <c r="K149" s="21" t="s">
        <v>31</v>
      </c>
      <c r="L149" s="21" t="s">
        <v>32</v>
      </c>
      <c r="M149" s="21" t="s">
        <v>33</v>
      </c>
      <c r="N149" s="21" t="s">
        <v>34</v>
      </c>
    </row>
    <row r="150" ht="15.75" customHeight="1">
      <c r="A150" s="116"/>
      <c r="B150" s="95" t="s">
        <v>312</v>
      </c>
      <c r="C150" s="96"/>
      <c r="D150" s="25"/>
      <c r="E150" s="26"/>
      <c r="F150" s="34"/>
      <c r="G150" s="107"/>
      <c r="H150" s="109"/>
      <c r="I150" s="113"/>
      <c r="J150" s="109"/>
      <c r="K150" s="113"/>
      <c r="L150" s="113"/>
      <c r="M150" s="109"/>
      <c r="N150" s="116"/>
    </row>
    <row r="151" ht="15.75" customHeight="1">
      <c r="A151" s="62" t="s">
        <v>339</v>
      </c>
      <c r="B151" s="75" t="s">
        <v>319</v>
      </c>
      <c r="C151" s="117" t="s">
        <v>320</v>
      </c>
      <c r="D151" s="25" t="s">
        <v>315</v>
      </c>
      <c r="E151" s="26" t="s">
        <v>40</v>
      </c>
      <c r="F151" s="82" t="s">
        <v>321</v>
      </c>
      <c r="G151" s="107" t="s">
        <v>278</v>
      </c>
      <c r="H151" s="70"/>
      <c r="I151" s="31"/>
      <c r="J151" s="31">
        <v>1500000.0</v>
      </c>
      <c r="K151" s="31">
        <v>1500000.0</v>
      </c>
      <c r="L151" s="37"/>
      <c r="M151" s="37"/>
      <c r="N151" s="106" t="s">
        <v>322</v>
      </c>
    </row>
    <row r="152" ht="15.75" customHeight="1">
      <c r="A152" s="62" t="s">
        <v>343</v>
      </c>
      <c r="B152" s="83" t="s">
        <v>326</v>
      </c>
      <c r="C152" s="52" t="s">
        <v>123</v>
      </c>
      <c r="D152" s="52" t="s">
        <v>315</v>
      </c>
      <c r="E152" s="52" t="s">
        <v>40</v>
      </c>
      <c r="F152" s="82" t="s">
        <v>327</v>
      </c>
      <c r="G152" s="107" t="s">
        <v>278</v>
      </c>
      <c r="H152" s="70"/>
      <c r="I152" s="31">
        <v>500000.0</v>
      </c>
      <c r="J152" s="84"/>
      <c r="K152" s="31">
        <v>500000.0</v>
      </c>
      <c r="L152" s="31">
        <v>500000.0</v>
      </c>
      <c r="M152" s="37"/>
      <c r="N152" s="106" t="s">
        <v>328</v>
      </c>
    </row>
    <row r="153" ht="15.75" customHeight="1">
      <c r="A153" s="62" t="s">
        <v>345</v>
      </c>
      <c r="B153" s="118" t="s">
        <v>330</v>
      </c>
      <c r="C153" s="117" t="s">
        <v>123</v>
      </c>
      <c r="D153" s="40" t="s">
        <v>315</v>
      </c>
      <c r="E153" s="41" t="s">
        <v>40</v>
      </c>
      <c r="F153" s="69" t="s">
        <v>331</v>
      </c>
      <c r="G153" s="96" t="s">
        <v>278</v>
      </c>
      <c r="H153" s="119"/>
      <c r="I153" s="43">
        <v>500000.0</v>
      </c>
      <c r="J153" s="120"/>
      <c r="K153" s="43">
        <v>500000.0</v>
      </c>
      <c r="L153" s="121"/>
      <c r="M153" s="44"/>
      <c r="N153" s="122" t="s">
        <v>332</v>
      </c>
    </row>
    <row r="154" ht="15.75" customHeight="1">
      <c r="A154" s="116"/>
      <c r="B154" s="95" t="s">
        <v>335</v>
      </c>
      <c r="C154" s="96"/>
      <c r="D154" s="25"/>
      <c r="E154" s="26"/>
      <c r="F154" s="83"/>
      <c r="G154" s="105"/>
      <c r="H154" s="70"/>
      <c r="I154" s="84"/>
      <c r="J154" s="84"/>
      <c r="K154" s="31"/>
      <c r="L154" s="37"/>
      <c r="M154" s="37"/>
      <c r="N154" s="133"/>
    </row>
    <row r="155" ht="130.5" customHeight="1">
      <c r="A155" s="62" t="s">
        <v>347</v>
      </c>
      <c r="B155" s="63" t="s">
        <v>337</v>
      </c>
      <c r="C155" s="96" t="s">
        <v>123</v>
      </c>
      <c r="D155" s="25" t="s">
        <v>315</v>
      </c>
      <c r="E155" s="26" t="s">
        <v>40</v>
      </c>
      <c r="F155" s="134" t="s">
        <v>338</v>
      </c>
      <c r="G155" s="107" t="s">
        <v>278</v>
      </c>
      <c r="H155" s="70"/>
      <c r="I155" s="31">
        <v>4000000.0</v>
      </c>
      <c r="J155" s="84"/>
      <c r="K155" s="31">
        <v>4000000.0</v>
      </c>
      <c r="L155" s="37"/>
      <c r="M155" s="37"/>
      <c r="N155" s="133"/>
    </row>
    <row r="156" ht="207.75" customHeight="1">
      <c r="A156" s="62" t="s">
        <v>489</v>
      </c>
      <c r="B156" s="95" t="s">
        <v>340</v>
      </c>
      <c r="C156" s="117" t="s">
        <v>123</v>
      </c>
      <c r="D156" s="25" t="s">
        <v>315</v>
      </c>
      <c r="E156" s="26" t="s">
        <v>40</v>
      </c>
      <c r="F156" s="134" t="s">
        <v>341</v>
      </c>
      <c r="G156" s="107" t="s">
        <v>278</v>
      </c>
      <c r="H156" s="70"/>
      <c r="I156" s="31">
        <v>4000000.0</v>
      </c>
      <c r="J156" s="84"/>
      <c r="K156" s="31">
        <v>4000000.0</v>
      </c>
      <c r="L156" s="37"/>
      <c r="M156" s="37"/>
      <c r="N156" s="133"/>
    </row>
    <row r="157" ht="15.75" customHeight="1">
      <c r="A157" s="46" t="s">
        <v>333</v>
      </c>
    </row>
    <row r="158" ht="15.75" customHeight="1">
      <c r="A158" s="46"/>
      <c r="B158" s="46"/>
      <c r="C158" s="46"/>
      <c r="D158" s="46"/>
      <c r="E158" s="46"/>
      <c r="F158" s="46"/>
      <c r="G158" s="46"/>
      <c r="H158" s="46"/>
      <c r="I158" s="46"/>
      <c r="J158" s="46"/>
      <c r="K158" s="46"/>
      <c r="L158" s="46"/>
      <c r="M158" s="46"/>
      <c r="N158" s="46"/>
    </row>
    <row r="159" ht="26.25" customHeight="1">
      <c r="A159" s="10" t="s">
        <v>4</v>
      </c>
      <c r="B159" s="11" t="s">
        <v>5</v>
      </c>
      <c r="C159" s="49"/>
      <c r="D159" s="13" t="s">
        <v>7</v>
      </c>
      <c r="E159" s="14"/>
      <c r="F159" s="50"/>
      <c r="G159" s="50"/>
      <c r="H159" s="15" t="s">
        <v>10</v>
      </c>
      <c r="I159" s="16"/>
      <c r="J159" s="16"/>
      <c r="K159" s="14"/>
      <c r="L159" s="13" t="s">
        <v>597</v>
      </c>
      <c r="M159" s="16"/>
      <c r="N159" s="14"/>
    </row>
    <row r="160" ht="15.75" customHeight="1">
      <c r="A160" s="18"/>
      <c r="B160" s="18"/>
      <c r="C160" s="12" t="s">
        <v>6</v>
      </c>
      <c r="D160" s="10" t="s">
        <v>12</v>
      </c>
      <c r="E160" s="10" t="s">
        <v>13</v>
      </c>
      <c r="F160" s="10" t="s">
        <v>8</v>
      </c>
      <c r="G160" s="10" t="s">
        <v>9</v>
      </c>
      <c r="H160" s="10" t="s">
        <v>14</v>
      </c>
      <c r="I160" s="10" t="s">
        <v>15</v>
      </c>
      <c r="J160" s="10" t="s">
        <v>16</v>
      </c>
      <c r="K160" s="10" t="s">
        <v>17</v>
      </c>
      <c r="L160" s="10" t="s">
        <v>18</v>
      </c>
      <c r="M160" s="10" t="s">
        <v>19</v>
      </c>
      <c r="N160" s="10" t="s">
        <v>20</v>
      </c>
    </row>
    <row r="161" ht="24.75" customHeight="1">
      <c r="A161" s="20"/>
      <c r="B161" s="20"/>
      <c r="C161" s="20"/>
      <c r="D161" s="20"/>
      <c r="E161" s="20"/>
      <c r="F161" s="20"/>
      <c r="G161" s="20"/>
      <c r="H161" s="20"/>
      <c r="I161" s="20"/>
      <c r="J161" s="20"/>
      <c r="K161" s="20"/>
      <c r="L161" s="20"/>
      <c r="M161" s="20"/>
      <c r="N161" s="20"/>
    </row>
    <row r="162" ht="15.75" customHeight="1">
      <c r="A162" s="21" t="s">
        <v>21</v>
      </c>
      <c r="B162" s="21" t="s">
        <v>22</v>
      </c>
      <c r="C162" s="21" t="s">
        <v>23</v>
      </c>
      <c r="D162" s="21" t="s">
        <v>24</v>
      </c>
      <c r="E162" s="21" t="s">
        <v>25</v>
      </c>
      <c r="F162" s="21" t="s">
        <v>26</v>
      </c>
      <c r="G162" s="21" t="s">
        <v>27</v>
      </c>
      <c r="H162" s="21" t="s">
        <v>28</v>
      </c>
      <c r="I162" s="21" t="s">
        <v>29</v>
      </c>
      <c r="J162" s="21" t="s">
        <v>30</v>
      </c>
      <c r="K162" s="21" t="s">
        <v>31</v>
      </c>
      <c r="L162" s="21" t="s">
        <v>32</v>
      </c>
      <c r="M162" s="21" t="s">
        <v>33</v>
      </c>
      <c r="N162" s="21" t="s">
        <v>34</v>
      </c>
    </row>
    <row r="163" ht="15.75" customHeight="1">
      <c r="A163" s="100"/>
      <c r="B163" s="95" t="s">
        <v>342</v>
      </c>
      <c r="C163" s="117"/>
      <c r="D163" s="25"/>
      <c r="E163" s="26"/>
      <c r="F163" s="82"/>
      <c r="G163" s="107"/>
      <c r="H163" s="70"/>
      <c r="I163" s="31"/>
      <c r="J163" s="84"/>
      <c r="K163" s="31"/>
      <c r="L163" s="37"/>
      <c r="M163" s="37"/>
      <c r="N163" s="133"/>
    </row>
    <row r="164" ht="15.75" customHeight="1">
      <c r="A164" s="62" t="s">
        <v>491</v>
      </c>
      <c r="B164" s="77" t="s">
        <v>344</v>
      </c>
      <c r="C164" s="117" t="s">
        <v>123</v>
      </c>
      <c r="D164" s="25" t="s">
        <v>315</v>
      </c>
      <c r="E164" s="26" t="s">
        <v>40</v>
      </c>
      <c r="F164" s="134"/>
      <c r="G164" s="107" t="s">
        <v>278</v>
      </c>
      <c r="H164" s="70"/>
      <c r="I164" s="31"/>
      <c r="J164" s="84"/>
      <c r="K164" s="31">
        <v>150000.0</v>
      </c>
      <c r="L164" s="37"/>
      <c r="M164" s="37"/>
      <c r="N164" s="133"/>
    </row>
    <row r="165" ht="15.75" customHeight="1">
      <c r="A165" s="62" t="s">
        <v>492</v>
      </c>
      <c r="B165" s="63" t="s">
        <v>346</v>
      </c>
      <c r="C165" s="117" t="s">
        <v>123</v>
      </c>
      <c r="D165" s="25" t="s">
        <v>315</v>
      </c>
      <c r="E165" s="26" t="s">
        <v>40</v>
      </c>
      <c r="F165" s="87"/>
      <c r="G165" s="107" t="s">
        <v>278</v>
      </c>
      <c r="H165" s="70"/>
      <c r="I165" s="31"/>
      <c r="J165" s="84"/>
      <c r="K165" s="31">
        <v>354214.3</v>
      </c>
      <c r="L165" s="37"/>
      <c r="M165" s="37"/>
      <c r="N165" s="133"/>
    </row>
    <row r="166" ht="15.75" customHeight="1">
      <c r="A166" s="62" t="s">
        <v>493</v>
      </c>
      <c r="B166" s="63" t="s">
        <v>348</v>
      </c>
      <c r="C166" s="117" t="s">
        <v>123</v>
      </c>
      <c r="D166" s="25" t="s">
        <v>315</v>
      </c>
      <c r="E166" s="26" t="s">
        <v>40</v>
      </c>
      <c r="F166" s="75"/>
      <c r="G166" s="107" t="s">
        <v>278</v>
      </c>
      <c r="H166" s="70"/>
      <c r="I166" s="31"/>
      <c r="J166" s="84"/>
      <c r="K166" s="31">
        <v>150000.0</v>
      </c>
      <c r="L166" s="37"/>
      <c r="M166" s="37"/>
      <c r="N166" s="133"/>
    </row>
    <row r="167" ht="15.75" customHeight="1">
      <c r="A167" s="27"/>
      <c r="B167" s="27"/>
      <c r="C167" s="27"/>
      <c r="D167" s="27"/>
      <c r="E167" s="27"/>
      <c r="F167" s="27"/>
      <c r="G167" s="27"/>
      <c r="H167" s="85" t="s">
        <v>349</v>
      </c>
      <c r="I167" s="16"/>
      <c r="J167" s="14"/>
      <c r="K167" s="86">
        <f>K166+K165+K164+K156+K155+K153+K152+K151+K142+K140+K139+K138+K137+K136+K135+K134+K133+K125+K123</f>
        <v>51251709</v>
      </c>
      <c r="L167" s="27"/>
      <c r="M167" s="27"/>
      <c r="N167" s="27"/>
    </row>
    <row r="168" ht="15.75" customHeight="1">
      <c r="A168" s="146" t="s">
        <v>352</v>
      </c>
      <c r="B168" s="48"/>
      <c r="C168" s="48"/>
      <c r="D168" s="48"/>
      <c r="E168" s="48"/>
      <c r="F168" s="48"/>
      <c r="G168" s="48"/>
      <c r="H168" s="48"/>
      <c r="I168" s="48"/>
      <c r="J168" s="48"/>
      <c r="K168" s="48"/>
      <c r="L168" s="48"/>
      <c r="M168" s="48"/>
      <c r="N168" s="147"/>
    </row>
    <row r="169" ht="15.75" customHeight="1">
      <c r="A169" s="152" t="s">
        <v>353</v>
      </c>
      <c r="B169" s="63" t="s">
        <v>354</v>
      </c>
      <c r="C169" s="52" t="s">
        <v>355</v>
      </c>
      <c r="D169" s="25" t="s">
        <v>39</v>
      </c>
      <c r="E169" s="26" t="s">
        <v>40</v>
      </c>
      <c r="F169" s="51" t="s">
        <v>356</v>
      </c>
      <c r="G169" s="26" t="s">
        <v>135</v>
      </c>
      <c r="H169" s="70"/>
      <c r="I169" s="31">
        <v>3.509993142E7</v>
      </c>
      <c r="J169" s="51"/>
      <c r="K169" s="31">
        <f t="shared" ref="K169:K172" si="9">SUM(I169:J169)</f>
        <v>35099931.42</v>
      </c>
      <c r="L169" s="33"/>
      <c r="M169" s="33"/>
      <c r="N169" s="34"/>
    </row>
    <row r="170" ht="15.75" customHeight="1">
      <c r="A170" s="152" t="s">
        <v>357</v>
      </c>
      <c r="B170" s="63" t="s">
        <v>358</v>
      </c>
      <c r="C170" s="52" t="s">
        <v>355</v>
      </c>
      <c r="D170" s="25" t="s">
        <v>39</v>
      </c>
      <c r="E170" s="26" t="s">
        <v>40</v>
      </c>
      <c r="F170" s="51" t="s">
        <v>356</v>
      </c>
      <c r="G170" s="26" t="s">
        <v>135</v>
      </c>
      <c r="H170" s="70"/>
      <c r="I170" s="31">
        <v>4.498E7</v>
      </c>
      <c r="J170" s="51"/>
      <c r="K170" s="31">
        <f t="shared" si="9"/>
        <v>44980000</v>
      </c>
      <c r="L170" s="33"/>
      <c r="M170" s="33"/>
      <c r="N170" s="34"/>
    </row>
    <row r="171" ht="15.75" customHeight="1">
      <c r="A171" s="152" t="s">
        <v>359</v>
      </c>
      <c r="B171" s="63" t="s">
        <v>360</v>
      </c>
      <c r="C171" s="52" t="s">
        <v>355</v>
      </c>
      <c r="D171" s="25" t="s">
        <v>39</v>
      </c>
      <c r="E171" s="26" t="s">
        <v>40</v>
      </c>
      <c r="F171" s="51" t="s">
        <v>356</v>
      </c>
      <c r="G171" s="26" t="s">
        <v>135</v>
      </c>
      <c r="H171" s="70"/>
      <c r="I171" s="31">
        <v>5000000.0</v>
      </c>
      <c r="J171" s="51"/>
      <c r="K171" s="31">
        <f t="shared" si="9"/>
        <v>5000000</v>
      </c>
      <c r="L171" s="33"/>
      <c r="M171" s="33"/>
      <c r="N171" s="34"/>
    </row>
    <row r="172" ht="15.75" customHeight="1">
      <c r="A172" s="152" t="s">
        <v>361</v>
      </c>
      <c r="B172" s="63" t="s">
        <v>362</v>
      </c>
      <c r="C172" s="52" t="s">
        <v>355</v>
      </c>
      <c r="D172" s="25" t="s">
        <v>39</v>
      </c>
      <c r="E172" s="26" t="s">
        <v>40</v>
      </c>
      <c r="F172" s="51" t="s">
        <v>356</v>
      </c>
      <c r="G172" s="26" t="s">
        <v>135</v>
      </c>
      <c r="H172" s="70"/>
      <c r="I172" s="31">
        <v>1500000.0</v>
      </c>
      <c r="J172" s="51"/>
      <c r="K172" s="31">
        <f t="shared" si="9"/>
        <v>1500000</v>
      </c>
      <c r="L172" s="33"/>
      <c r="M172" s="33"/>
      <c r="N172" s="34"/>
    </row>
    <row r="173" ht="15.75" customHeight="1">
      <c r="A173" s="152" t="s">
        <v>363</v>
      </c>
      <c r="B173" s="63" t="s">
        <v>494</v>
      </c>
      <c r="C173" s="52" t="s">
        <v>495</v>
      </c>
      <c r="D173" s="25" t="s">
        <v>39</v>
      </c>
      <c r="E173" s="26" t="s">
        <v>40</v>
      </c>
      <c r="F173" s="51" t="s">
        <v>496</v>
      </c>
      <c r="G173" s="26" t="s">
        <v>135</v>
      </c>
      <c r="H173" s="70"/>
      <c r="I173" s="31"/>
      <c r="J173" s="70">
        <v>1.0E7</v>
      </c>
      <c r="K173" s="31">
        <v>1.0E7</v>
      </c>
      <c r="L173" s="33"/>
      <c r="M173" s="33"/>
      <c r="N173" s="34"/>
    </row>
    <row r="174" ht="15.75" customHeight="1">
      <c r="A174" s="152" t="s">
        <v>366</v>
      </c>
      <c r="B174" s="63" t="s">
        <v>497</v>
      </c>
      <c r="C174" s="52" t="s">
        <v>495</v>
      </c>
      <c r="D174" s="25" t="s">
        <v>39</v>
      </c>
      <c r="E174" s="26" t="s">
        <v>40</v>
      </c>
      <c r="F174" s="51" t="s">
        <v>498</v>
      </c>
      <c r="G174" s="26" t="s">
        <v>135</v>
      </c>
      <c r="H174" s="70"/>
      <c r="I174" s="31"/>
      <c r="J174" s="70">
        <v>3000000.0</v>
      </c>
      <c r="K174" s="31">
        <f>J174</f>
        <v>3000000</v>
      </c>
      <c r="L174" s="33"/>
      <c r="M174" s="33"/>
      <c r="N174" s="34"/>
    </row>
    <row r="175" ht="15.75" customHeight="1">
      <c r="A175" s="152" t="s">
        <v>369</v>
      </c>
      <c r="B175" s="63" t="s">
        <v>367</v>
      </c>
      <c r="C175" s="52" t="s">
        <v>112</v>
      </c>
      <c r="D175" s="25" t="s">
        <v>39</v>
      </c>
      <c r="E175" s="26" t="s">
        <v>40</v>
      </c>
      <c r="F175" s="51" t="s">
        <v>368</v>
      </c>
      <c r="G175" s="26" t="s">
        <v>135</v>
      </c>
      <c r="H175" s="70"/>
      <c r="I175" s="148"/>
      <c r="J175" s="148">
        <v>2200000.0</v>
      </c>
      <c r="K175" s="31">
        <f t="shared" ref="K175:K176" si="10">SUM(I175:J175)</f>
        <v>2200000</v>
      </c>
      <c r="L175" s="33"/>
      <c r="M175" s="33"/>
      <c r="N175" s="34"/>
    </row>
    <row r="176" ht="15.75" customHeight="1">
      <c r="A176" s="152" t="s">
        <v>372</v>
      </c>
      <c r="B176" s="63" t="s">
        <v>370</v>
      </c>
      <c r="C176" s="52" t="s">
        <v>112</v>
      </c>
      <c r="D176" s="25" t="s">
        <v>39</v>
      </c>
      <c r="E176" s="26" t="s">
        <v>40</v>
      </c>
      <c r="F176" s="51" t="s">
        <v>371</v>
      </c>
      <c r="G176" s="26" t="s">
        <v>135</v>
      </c>
      <c r="H176" s="70"/>
      <c r="I176" s="148"/>
      <c r="J176" s="148">
        <v>850000.0</v>
      </c>
      <c r="K176" s="31">
        <f t="shared" si="10"/>
        <v>850000</v>
      </c>
      <c r="L176" s="80"/>
      <c r="M176" s="33"/>
      <c r="N176" s="34"/>
    </row>
    <row r="177" ht="15.75" customHeight="1"/>
    <row r="178" ht="15.75" customHeight="1">
      <c r="A178" s="46" t="s">
        <v>350</v>
      </c>
    </row>
    <row r="179" ht="15.75" customHeight="1">
      <c r="A179" s="46"/>
      <c r="B179" s="123"/>
      <c r="C179" s="124"/>
      <c r="D179" s="124"/>
      <c r="E179" s="124"/>
      <c r="F179" s="123"/>
      <c r="G179" s="124"/>
      <c r="H179" s="127"/>
      <c r="I179" s="123"/>
      <c r="J179" s="123"/>
      <c r="K179" s="129"/>
      <c r="L179" s="149"/>
      <c r="M179" s="149"/>
      <c r="N179" s="150"/>
    </row>
    <row r="180" ht="15.75" customHeight="1">
      <c r="A180" s="10" t="s">
        <v>4</v>
      </c>
      <c r="B180" s="11" t="s">
        <v>5</v>
      </c>
      <c r="C180" s="49"/>
      <c r="D180" s="13" t="s">
        <v>7</v>
      </c>
      <c r="E180" s="14"/>
      <c r="F180" s="50"/>
      <c r="G180" s="50"/>
      <c r="H180" s="15" t="s">
        <v>10</v>
      </c>
      <c r="I180" s="16"/>
      <c r="J180" s="16"/>
      <c r="K180" s="14"/>
      <c r="L180" s="17" t="s">
        <v>598</v>
      </c>
      <c r="M180" s="16"/>
      <c r="N180" s="14"/>
    </row>
    <row r="181" ht="15.75" customHeight="1">
      <c r="A181" s="18"/>
      <c r="B181" s="18"/>
      <c r="C181" s="12" t="s">
        <v>6</v>
      </c>
      <c r="D181" s="10" t="s">
        <v>12</v>
      </c>
      <c r="E181" s="10" t="s">
        <v>13</v>
      </c>
      <c r="F181" s="10" t="s">
        <v>8</v>
      </c>
      <c r="G181" s="10" t="s">
        <v>9</v>
      </c>
      <c r="H181" s="10" t="s">
        <v>14</v>
      </c>
      <c r="I181" s="10" t="s">
        <v>15</v>
      </c>
      <c r="J181" s="10" t="s">
        <v>16</v>
      </c>
      <c r="K181" s="10" t="s">
        <v>17</v>
      </c>
      <c r="L181" s="10" t="s">
        <v>18</v>
      </c>
      <c r="M181" s="10" t="s">
        <v>19</v>
      </c>
      <c r="N181" s="10" t="s">
        <v>20</v>
      </c>
    </row>
    <row r="182" ht="24.0" customHeight="1">
      <c r="A182" s="20"/>
      <c r="B182" s="20"/>
      <c r="C182" s="20"/>
      <c r="D182" s="20"/>
      <c r="E182" s="20"/>
      <c r="F182" s="20"/>
      <c r="G182" s="20"/>
      <c r="H182" s="20"/>
      <c r="I182" s="20"/>
      <c r="J182" s="20"/>
      <c r="K182" s="20"/>
      <c r="L182" s="20"/>
      <c r="M182" s="20"/>
      <c r="N182" s="20"/>
    </row>
    <row r="183" ht="15.75" customHeight="1">
      <c r="A183" s="21" t="s">
        <v>21</v>
      </c>
      <c r="B183" s="21" t="s">
        <v>22</v>
      </c>
      <c r="C183" s="21" t="s">
        <v>23</v>
      </c>
      <c r="D183" s="21" t="s">
        <v>24</v>
      </c>
      <c r="E183" s="21" t="s">
        <v>25</v>
      </c>
      <c r="F183" s="21" t="s">
        <v>26</v>
      </c>
      <c r="G183" s="21" t="s">
        <v>27</v>
      </c>
      <c r="H183" s="21" t="s">
        <v>28</v>
      </c>
      <c r="I183" s="21" t="s">
        <v>29</v>
      </c>
      <c r="J183" s="21" t="s">
        <v>30</v>
      </c>
      <c r="K183" s="21" t="s">
        <v>31</v>
      </c>
      <c r="L183" s="21" t="s">
        <v>32</v>
      </c>
      <c r="M183" s="21" t="s">
        <v>33</v>
      </c>
      <c r="N183" s="21" t="s">
        <v>34</v>
      </c>
    </row>
    <row r="184" ht="15.75" customHeight="1">
      <c r="A184" s="152" t="s">
        <v>375</v>
      </c>
      <c r="B184" s="51" t="s">
        <v>373</v>
      </c>
      <c r="C184" s="52" t="s">
        <v>138</v>
      </c>
      <c r="D184" s="52" t="s">
        <v>39</v>
      </c>
      <c r="E184" s="52" t="s">
        <v>40</v>
      </c>
      <c r="F184" s="51" t="s">
        <v>374</v>
      </c>
      <c r="G184" s="52" t="s">
        <v>135</v>
      </c>
      <c r="H184" s="70"/>
      <c r="I184" s="80"/>
      <c r="J184" s="80">
        <v>1600000.0</v>
      </c>
      <c r="K184" s="31">
        <f t="shared" ref="K184:K190" si="11">SUM(I184:J184)</f>
        <v>1600000</v>
      </c>
      <c r="L184" s="33"/>
      <c r="M184" s="33"/>
      <c r="N184" s="34"/>
    </row>
    <row r="185" ht="15.75" customHeight="1">
      <c r="A185" s="152" t="s">
        <v>379</v>
      </c>
      <c r="B185" s="51" t="s">
        <v>376</v>
      </c>
      <c r="C185" s="52" t="s">
        <v>377</v>
      </c>
      <c r="D185" s="52" t="s">
        <v>39</v>
      </c>
      <c r="E185" s="52" t="s">
        <v>40</v>
      </c>
      <c r="F185" s="51" t="s">
        <v>378</v>
      </c>
      <c r="G185" s="52" t="s">
        <v>135</v>
      </c>
      <c r="H185" s="70"/>
      <c r="I185" s="84"/>
      <c r="J185" s="31">
        <v>3200000.0</v>
      </c>
      <c r="K185" s="31">
        <f t="shared" si="11"/>
        <v>3200000</v>
      </c>
      <c r="L185" s="80"/>
      <c r="M185" s="33"/>
      <c r="N185" s="34"/>
    </row>
    <row r="186" ht="15.75" customHeight="1">
      <c r="A186" s="152" t="s">
        <v>384</v>
      </c>
      <c r="B186" s="51" t="s">
        <v>380</v>
      </c>
      <c r="C186" s="52" t="s">
        <v>138</v>
      </c>
      <c r="D186" s="52" t="s">
        <v>39</v>
      </c>
      <c r="E186" s="52" t="s">
        <v>40</v>
      </c>
      <c r="F186" s="51" t="s">
        <v>381</v>
      </c>
      <c r="G186" s="52" t="s">
        <v>135</v>
      </c>
      <c r="H186" s="70"/>
      <c r="I186" s="51"/>
      <c r="J186" s="31">
        <v>1.0E7</v>
      </c>
      <c r="K186" s="31">
        <f t="shared" si="11"/>
        <v>10000000</v>
      </c>
      <c r="L186" s="33"/>
      <c r="M186" s="33"/>
      <c r="N186" s="34"/>
    </row>
    <row r="187" ht="15.75" customHeight="1">
      <c r="A187" s="152" t="s">
        <v>388</v>
      </c>
      <c r="B187" s="151" t="s">
        <v>385</v>
      </c>
      <c r="C187" s="152" t="s">
        <v>386</v>
      </c>
      <c r="D187" s="52" t="s">
        <v>39</v>
      </c>
      <c r="E187" s="52" t="s">
        <v>40</v>
      </c>
      <c r="F187" s="151" t="s">
        <v>387</v>
      </c>
      <c r="G187" s="52" t="s">
        <v>135</v>
      </c>
      <c r="H187" s="23"/>
      <c r="I187" s="23"/>
      <c r="J187" s="153">
        <v>1500000.0</v>
      </c>
      <c r="K187" s="31">
        <f t="shared" si="11"/>
        <v>1500000</v>
      </c>
      <c r="L187" s="23"/>
      <c r="M187" s="23"/>
      <c r="N187" s="23"/>
    </row>
    <row r="188" ht="15.75" customHeight="1">
      <c r="A188" s="152" t="s">
        <v>391</v>
      </c>
      <c r="B188" s="151" t="s">
        <v>389</v>
      </c>
      <c r="C188" s="152" t="s">
        <v>386</v>
      </c>
      <c r="D188" s="52" t="s">
        <v>39</v>
      </c>
      <c r="E188" s="52" t="s">
        <v>40</v>
      </c>
      <c r="F188" s="151" t="s">
        <v>390</v>
      </c>
      <c r="G188" s="52" t="s">
        <v>135</v>
      </c>
      <c r="H188" s="23"/>
      <c r="I188" s="23"/>
      <c r="J188" s="153">
        <v>3500000.0</v>
      </c>
      <c r="K188" s="31">
        <f t="shared" si="11"/>
        <v>3500000</v>
      </c>
      <c r="L188" s="23"/>
      <c r="M188" s="23"/>
      <c r="N188" s="23"/>
    </row>
    <row r="189" ht="15.75" customHeight="1">
      <c r="A189" s="152" t="s">
        <v>395</v>
      </c>
      <c r="B189" s="151" t="s">
        <v>392</v>
      </c>
      <c r="C189" s="152" t="s">
        <v>393</v>
      </c>
      <c r="D189" s="52" t="s">
        <v>39</v>
      </c>
      <c r="E189" s="52" t="s">
        <v>40</v>
      </c>
      <c r="F189" s="151" t="s">
        <v>394</v>
      </c>
      <c r="G189" s="52" t="s">
        <v>135</v>
      </c>
      <c r="H189" s="23"/>
      <c r="I189" s="23"/>
      <c r="J189" s="153">
        <v>1.0E7</v>
      </c>
      <c r="K189" s="31">
        <f t="shared" si="11"/>
        <v>10000000</v>
      </c>
      <c r="L189" s="23"/>
      <c r="M189" s="23"/>
      <c r="N189" s="23"/>
    </row>
    <row r="190" ht="15.75" customHeight="1">
      <c r="A190" s="152" t="s">
        <v>500</v>
      </c>
      <c r="B190" s="151" t="s">
        <v>396</v>
      </c>
      <c r="C190" s="152" t="s">
        <v>393</v>
      </c>
      <c r="D190" s="52" t="s">
        <v>39</v>
      </c>
      <c r="E190" s="52" t="s">
        <v>40</v>
      </c>
      <c r="F190" s="151" t="s">
        <v>397</v>
      </c>
      <c r="G190" s="52" t="s">
        <v>135</v>
      </c>
      <c r="H190" s="23"/>
      <c r="I190" s="23"/>
      <c r="J190" s="153">
        <v>1.0E7</v>
      </c>
      <c r="K190" s="31">
        <f t="shared" si="11"/>
        <v>10000000</v>
      </c>
      <c r="L190" s="23"/>
      <c r="M190" s="23"/>
      <c r="N190" s="23"/>
      <c r="P190" s="66">
        <f>K190+K189+K188+K187</f>
        <v>25000000</v>
      </c>
    </row>
    <row r="191" ht="15.75" customHeight="1">
      <c r="A191" s="22" t="s">
        <v>398</v>
      </c>
      <c r="B191" s="16"/>
      <c r="C191" s="16"/>
      <c r="D191" s="16"/>
      <c r="E191" s="16"/>
      <c r="F191" s="16"/>
      <c r="G191" s="16"/>
      <c r="H191" s="16"/>
      <c r="I191" s="16"/>
      <c r="J191" s="16"/>
      <c r="K191" s="16"/>
      <c r="L191" s="16"/>
      <c r="M191" s="16"/>
      <c r="N191" s="14"/>
      <c r="P191" s="66"/>
    </row>
    <row r="192" ht="15.75" customHeight="1">
      <c r="A192" s="23" t="s">
        <v>399</v>
      </c>
      <c r="B192" s="34" t="s">
        <v>462</v>
      </c>
      <c r="C192" s="152" t="s">
        <v>463</v>
      </c>
      <c r="D192" s="52" t="s">
        <v>39</v>
      </c>
      <c r="E192" s="52" t="s">
        <v>40</v>
      </c>
      <c r="F192" s="34" t="s">
        <v>464</v>
      </c>
      <c r="G192" s="52" t="s">
        <v>135</v>
      </c>
      <c r="H192" s="89"/>
      <c r="I192" s="89"/>
      <c r="J192" s="177">
        <v>800000.0</v>
      </c>
      <c r="K192" s="177">
        <v>800000.0</v>
      </c>
      <c r="L192" s="89"/>
      <c r="M192" s="89"/>
      <c r="N192" s="89"/>
      <c r="P192" s="66"/>
    </row>
    <row r="193" ht="15.75" customHeight="1">
      <c r="A193" s="178" t="s">
        <v>403</v>
      </c>
      <c r="B193" s="179" t="s">
        <v>400</v>
      </c>
      <c r="C193" s="180" t="s">
        <v>401</v>
      </c>
      <c r="D193" s="181" t="s">
        <v>315</v>
      </c>
      <c r="E193" s="181" t="s">
        <v>40</v>
      </c>
      <c r="F193" s="179" t="s">
        <v>402</v>
      </c>
      <c r="G193" s="181" t="s">
        <v>135</v>
      </c>
      <c r="H193" s="182"/>
      <c r="I193" s="183"/>
      <c r="J193" s="184">
        <v>325000.0</v>
      </c>
      <c r="K193" s="184">
        <f>SUM(I193:J193)</f>
        <v>325000</v>
      </c>
      <c r="L193" s="185"/>
      <c r="M193" s="185"/>
      <c r="N193" s="186"/>
      <c r="P193" s="66"/>
    </row>
    <row r="194" ht="15.75" customHeight="1">
      <c r="A194" s="157"/>
      <c r="B194" s="187"/>
      <c r="C194" s="157"/>
      <c r="D194" s="93"/>
      <c r="E194" s="93"/>
      <c r="F194" s="187"/>
      <c r="G194" s="93"/>
      <c r="H194" s="188"/>
      <c r="I194" s="141"/>
      <c r="J194" s="189"/>
      <c r="K194" s="189"/>
      <c r="L194" s="190"/>
      <c r="M194" s="190"/>
      <c r="N194" s="191"/>
      <c r="P194" s="66"/>
    </row>
    <row r="195" ht="15.75" customHeight="1">
      <c r="A195" s="46" t="s">
        <v>382</v>
      </c>
      <c r="P195" s="66"/>
    </row>
    <row r="196" ht="15.0" customHeight="1">
      <c r="A196" s="10" t="s">
        <v>4</v>
      </c>
      <c r="B196" s="11" t="s">
        <v>5</v>
      </c>
      <c r="C196" s="49"/>
      <c r="D196" s="13" t="s">
        <v>7</v>
      </c>
      <c r="E196" s="14"/>
      <c r="F196" s="50"/>
      <c r="G196" s="50"/>
      <c r="H196" s="15" t="s">
        <v>10</v>
      </c>
      <c r="I196" s="16"/>
      <c r="J196" s="16"/>
      <c r="K196" s="14"/>
      <c r="L196" s="17" t="s">
        <v>599</v>
      </c>
      <c r="M196" s="16"/>
      <c r="N196" s="14"/>
      <c r="P196" s="66"/>
    </row>
    <row r="197" ht="15.0" customHeight="1">
      <c r="A197" s="18"/>
      <c r="B197" s="18"/>
      <c r="C197" s="12" t="s">
        <v>6</v>
      </c>
      <c r="D197" s="10" t="s">
        <v>12</v>
      </c>
      <c r="E197" s="10" t="s">
        <v>13</v>
      </c>
      <c r="F197" s="10" t="s">
        <v>8</v>
      </c>
      <c r="G197" s="10" t="s">
        <v>9</v>
      </c>
      <c r="H197" s="10" t="s">
        <v>14</v>
      </c>
      <c r="I197" s="10" t="s">
        <v>15</v>
      </c>
      <c r="J197" s="10" t="s">
        <v>16</v>
      </c>
      <c r="K197" s="10" t="s">
        <v>17</v>
      </c>
      <c r="L197" s="10" t="s">
        <v>18</v>
      </c>
      <c r="M197" s="10" t="s">
        <v>19</v>
      </c>
      <c r="N197" s="10" t="s">
        <v>20</v>
      </c>
      <c r="P197" s="66"/>
    </row>
    <row r="198" ht="27.75" customHeight="1">
      <c r="A198" s="20"/>
      <c r="B198" s="20"/>
      <c r="C198" s="20"/>
      <c r="D198" s="20"/>
      <c r="E198" s="20"/>
      <c r="F198" s="20"/>
      <c r="G198" s="20"/>
      <c r="H198" s="20"/>
      <c r="I198" s="20"/>
      <c r="J198" s="20"/>
      <c r="K198" s="20"/>
      <c r="L198" s="20"/>
      <c r="M198" s="20"/>
      <c r="N198" s="20"/>
      <c r="P198" s="66"/>
    </row>
    <row r="199" ht="15.75" customHeight="1">
      <c r="A199" s="21" t="s">
        <v>21</v>
      </c>
      <c r="B199" s="21" t="s">
        <v>22</v>
      </c>
      <c r="C199" s="21" t="s">
        <v>23</v>
      </c>
      <c r="D199" s="21" t="s">
        <v>24</v>
      </c>
      <c r="E199" s="21" t="s">
        <v>25</v>
      </c>
      <c r="F199" s="21" t="s">
        <v>26</v>
      </c>
      <c r="G199" s="21" t="s">
        <v>27</v>
      </c>
      <c r="H199" s="21" t="s">
        <v>28</v>
      </c>
      <c r="I199" s="21" t="s">
        <v>29</v>
      </c>
      <c r="J199" s="21" t="s">
        <v>30</v>
      </c>
      <c r="K199" s="21" t="s">
        <v>31</v>
      </c>
      <c r="L199" s="21" t="s">
        <v>32</v>
      </c>
      <c r="M199" s="21" t="s">
        <v>33</v>
      </c>
      <c r="N199" s="21" t="s">
        <v>34</v>
      </c>
      <c r="P199" s="66"/>
    </row>
    <row r="200" ht="15.0" customHeight="1">
      <c r="A200" s="22" t="s">
        <v>398</v>
      </c>
      <c r="B200" s="16"/>
      <c r="C200" s="16"/>
      <c r="D200" s="16"/>
      <c r="E200" s="16"/>
      <c r="F200" s="16"/>
      <c r="G200" s="16"/>
      <c r="H200" s="16"/>
      <c r="I200" s="16"/>
      <c r="J200" s="16"/>
      <c r="K200" s="16"/>
      <c r="L200" s="16"/>
      <c r="M200" s="16"/>
      <c r="N200" s="14"/>
    </row>
    <row r="201" ht="15.75" customHeight="1">
      <c r="A201" s="23" t="s">
        <v>406</v>
      </c>
      <c r="B201" s="63" t="s">
        <v>404</v>
      </c>
      <c r="C201" s="152" t="s">
        <v>401</v>
      </c>
      <c r="D201" s="25" t="s">
        <v>315</v>
      </c>
      <c r="E201" s="26" t="s">
        <v>40</v>
      </c>
      <c r="F201" s="51" t="s">
        <v>405</v>
      </c>
      <c r="G201" s="26" t="s">
        <v>135</v>
      </c>
      <c r="H201" s="70"/>
      <c r="I201" s="79"/>
      <c r="J201" s="31">
        <v>298804.98</v>
      </c>
      <c r="K201" s="31">
        <f t="shared" ref="K201:K202" si="12">SUM(I201:J201)</f>
        <v>298804.98</v>
      </c>
      <c r="L201" s="37"/>
      <c r="M201" s="37"/>
      <c r="N201" s="133"/>
    </row>
    <row r="202" ht="15.75" customHeight="1">
      <c r="A202" s="23" t="s">
        <v>465</v>
      </c>
      <c r="B202" s="63" t="s">
        <v>407</v>
      </c>
      <c r="C202" s="152" t="s">
        <v>408</v>
      </c>
      <c r="D202" s="25" t="s">
        <v>315</v>
      </c>
      <c r="E202" s="26" t="s">
        <v>40</v>
      </c>
      <c r="F202" s="51" t="s">
        <v>409</v>
      </c>
      <c r="G202" s="26" t="s">
        <v>135</v>
      </c>
      <c r="H202" s="70"/>
      <c r="I202" s="79"/>
      <c r="J202" s="31">
        <v>3800000.0</v>
      </c>
      <c r="K202" s="31">
        <f t="shared" si="12"/>
        <v>3800000</v>
      </c>
      <c r="L202" s="37"/>
      <c r="M202" s="37"/>
      <c r="N202" s="133"/>
      <c r="P202" s="66">
        <f>K202+K201+K193</f>
        <v>4423804.98</v>
      </c>
    </row>
    <row r="203" ht="15.75" customHeight="1">
      <c r="A203" s="27"/>
      <c r="B203" s="27"/>
      <c r="C203" s="27"/>
      <c r="D203" s="27"/>
      <c r="E203" s="27"/>
      <c r="F203" s="27"/>
      <c r="G203" s="27"/>
      <c r="H203" s="85" t="s">
        <v>410</v>
      </c>
      <c r="I203" s="16"/>
      <c r="J203" s="14"/>
      <c r="K203" s="86">
        <f>K202+K201+K193+K192+K190+K189+K188+K187+K186+K185+K184+K176+K175+K174+K173+K172+K171+K170+K169+K59+K60+K61+K62+K63</f>
        <v>162853736.4</v>
      </c>
      <c r="L203" s="27"/>
      <c r="M203" s="27"/>
      <c r="N203" s="27"/>
    </row>
    <row r="204" ht="15.75" customHeight="1">
      <c r="A204" s="95"/>
      <c r="B204" s="95"/>
      <c r="C204" s="52"/>
      <c r="D204" s="25"/>
      <c r="E204" s="26"/>
      <c r="F204" s="154" t="s">
        <v>411</v>
      </c>
      <c r="G204" s="14"/>
      <c r="H204" s="155" t="str">
        <f t="shared" ref="H204:I204" si="13">H57</f>
        <v>#REF!</v>
      </c>
      <c r="I204" s="155" t="str">
        <f t="shared" si="13"/>
        <v>#VALUE!</v>
      </c>
      <c r="J204" s="155" t="str">
        <f>#REF!</f>
        <v>#REF!</v>
      </c>
      <c r="K204" s="156" t="str">
        <f>K56+K55+K54+K53+K52+K51+K50+K44+K43+K42+K41+K40+K39+K38+K37+K36+K35+K34+K33+K32+K31+K30+K29+K28+K27+K23+#REF!+K22+K21+#REF!</f>
        <v>#REF!</v>
      </c>
      <c r="L204" s="116"/>
      <c r="M204" s="116"/>
      <c r="N204" s="116"/>
    </row>
    <row r="205" ht="15.75" customHeight="1">
      <c r="A205" s="157"/>
      <c r="B205" s="158"/>
      <c r="C205" s="158"/>
      <c r="D205" s="158"/>
      <c r="E205" s="158"/>
      <c r="F205" s="158"/>
      <c r="G205" s="158"/>
      <c r="H205" s="158"/>
      <c r="I205" s="158"/>
      <c r="J205" s="158"/>
      <c r="K205" s="158"/>
      <c r="L205" s="158"/>
      <c r="M205" s="158"/>
      <c r="N205" s="158"/>
    </row>
    <row r="206" ht="15.75" customHeight="1">
      <c r="A206" s="159" t="s">
        <v>412</v>
      </c>
      <c r="C206" s="159"/>
      <c r="D206" s="160" t="s">
        <v>413</v>
      </c>
      <c r="E206" s="159"/>
      <c r="F206" s="159"/>
      <c r="G206" s="159"/>
      <c r="H206" s="161"/>
      <c r="I206" s="159" t="s">
        <v>414</v>
      </c>
      <c r="J206" s="159"/>
      <c r="K206" s="162"/>
      <c r="L206" s="9"/>
      <c r="M206" s="9"/>
      <c r="N206" s="9"/>
    </row>
    <row r="207" ht="15.75" customHeight="1">
      <c r="A207" s="159"/>
      <c r="B207" s="163"/>
      <c r="C207" s="46"/>
      <c r="D207" s="46"/>
      <c r="E207" s="46"/>
      <c r="F207" s="159"/>
      <c r="G207" s="159"/>
      <c r="H207" s="46"/>
      <c r="I207" s="46"/>
      <c r="J207" s="159"/>
      <c r="K207" s="162"/>
      <c r="L207" s="9"/>
      <c r="M207" s="9"/>
      <c r="N207" s="9"/>
    </row>
    <row r="208" ht="15.75" customHeight="1">
      <c r="A208" s="159"/>
      <c r="B208" s="159"/>
      <c r="C208" s="159"/>
      <c r="D208" s="159"/>
      <c r="E208" s="159"/>
      <c r="F208" s="159"/>
      <c r="G208" s="159"/>
      <c r="H208" s="159"/>
      <c r="I208" s="159"/>
      <c r="J208" s="159"/>
      <c r="K208" s="162"/>
      <c r="L208" s="9"/>
      <c r="M208" s="9"/>
      <c r="N208" s="9"/>
    </row>
    <row r="209" ht="15.75" customHeight="1">
      <c r="A209" s="2" t="s">
        <v>415</v>
      </c>
      <c r="C209" s="164"/>
      <c r="D209" s="2" t="s">
        <v>416</v>
      </c>
      <c r="G209" s="164"/>
      <c r="H209" s="164"/>
      <c r="I209" s="2" t="s">
        <v>417</v>
      </c>
      <c r="L209" s="9"/>
      <c r="M209" s="9"/>
      <c r="N209" s="9"/>
    </row>
    <row r="210" ht="15.75" customHeight="1">
      <c r="A210" s="150" t="s">
        <v>418</v>
      </c>
      <c r="C210" s="159"/>
      <c r="D210" s="150" t="s">
        <v>419</v>
      </c>
      <c r="G210" s="159"/>
      <c r="H210" s="159"/>
      <c r="I210" s="150" t="s">
        <v>420</v>
      </c>
      <c r="L210" s="9"/>
      <c r="M210" s="165"/>
      <c r="N210" s="9"/>
    </row>
    <row r="211" ht="15.75" customHeight="1">
      <c r="A211" s="9" t="s">
        <v>421</v>
      </c>
      <c r="B211" s="9"/>
      <c r="C211" s="9"/>
      <c r="D211" s="9" t="s">
        <v>421</v>
      </c>
      <c r="E211" s="9"/>
      <c r="F211" s="9"/>
      <c r="G211" s="9"/>
      <c r="H211" s="9"/>
      <c r="I211" s="9" t="s">
        <v>421</v>
      </c>
      <c r="J211" s="9"/>
      <c r="K211" s="9"/>
      <c r="L211" s="9"/>
      <c r="M211" s="9"/>
      <c r="N211" s="9"/>
    </row>
    <row r="212" ht="15.75" customHeight="1">
      <c r="A212" s="9"/>
      <c r="B212" s="9"/>
      <c r="C212" s="9"/>
      <c r="D212" s="9"/>
      <c r="E212" s="9"/>
      <c r="F212" s="9"/>
      <c r="G212" s="9"/>
      <c r="H212" s="9"/>
      <c r="I212" s="9"/>
      <c r="J212" s="9"/>
      <c r="K212" s="9"/>
      <c r="L212" s="9"/>
      <c r="M212" s="9"/>
      <c r="N212" s="9"/>
    </row>
    <row r="213" ht="15.75" customHeight="1">
      <c r="A213" s="161"/>
      <c r="B213" s="161"/>
      <c r="C213" s="161"/>
      <c r="D213" s="161"/>
      <c r="E213" s="161"/>
      <c r="F213" s="161"/>
      <c r="G213" s="161"/>
      <c r="H213" s="161"/>
      <c r="I213" s="161"/>
      <c r="J213" s="161"/>
      <c r="K213" s="161"/>
      <c r="L213" s="161"/>
      <c r="M213" s="161"/>
      <c r="N213" s="161"/>
    </row>
    <row r="214" ht="15.75" customHeight="1">
      <c r="A214" s="46" t="s">
        <v>422</v>
      </c>
    </row>
    <row r="215" ht="15.75" customHeight="1"/>
    <row r="216" ht="15.75" customHeight="1">
      <c r="A216" s="161"/>
      <c r="B216" s="161"/>
      <c r="C216" s="161"/>
      <c r="D216" s="161"/>
      <c r="E216" s="161"/>
      <c r="F216" s="161"/>
      <c r="G216" s="161"/>
      <c r="H216" s="161"/>
      <c r="I216" s="161"/>
      <c r="J216" s="161"/>
      <c r="K216" s="161"/>
      <c r="L216" s="161"/>
      <c r="M216" s="161"/>
      <c r="N216" s="161"/>
    </row>
    <row r="217" ht="15.75" customHeight="1">
      <c r="A217" s="161"/>
      <c r="B217" s="161"/>
      <c r="C217" s="161"/>
      <c r="D217" s="161"/>
      <c r="E217" s="161"/>
      <c r="F217" s="161"/>
      <c r="G217" s="161"/>
      <c r="H217" s="161"/>
      <c r="I217" s="161"/>
      <c r="J217" s="161"/>
      <c r="K217" s="161"/>
      <c r="L217" s="161"/>
      <c r="M217" s="161"/>
      <c r="N217" s="161"/>
    </row>
    <row r="218" ht="15.75" customHeight="1">
      <c r="A218" s="161"/>
      <c r="B218" s="161"/>
      <c r="C218" s="161"/>
      <c r="D218" s="161"/>
      <c r="E218" s="161"/>
      <c r="F218" s="161"/>
      <c r="G218" s="161"/>
      <c r="H218" s="161"/>
      <c r="I218" s="161"/>
      <c r="J218" s="161"/>
      <c r="K218" s="161"/>
      <c r="L218" s="161"/>
      <c r="M218" s="161"/>
      <c r="N218" s="161"/>
    </row>
    <row r="219" ht="15.75" customHeight="1">
      <c r="A219" s="161"/>
      <c r="B219" s="161"/>
      <c r="C219" s="161"/>
      <c r="D219" s="161"/>
      <c r="E219" s="161"/>
      <c r="F219" s="161"/>
      <c r="G219" s="161"/>
      <c r="H219" s="161"/>
      <c r="I219" s="161"/>
      <c r="J219" s="161"/>
      <c r="K219" s="161"/>
      <c r="L219" s="161"/>
      <c r="M219" s="161"/>
      <c r="N219" s="161"/>
    </row>
    <row r="220" ht="15.75" customHeight="1">
      <c r="A220" s="161"/>
      <c r="B220" s="161"/>
      <c r="C220" s="161"/>
      <c r="D220" s="161"/>
      <c r="E220" s="161"/>
      <c r="F220" s="161"/>
      <c r="G220" s="161"/>
      <c r="H220" s="161"/>
      <c r="I220" s="161"/>
      <c r="J220" s="161"/>
      <c r="K220" s="161"/>
      <c r="L220" s="161"/>
      <c r="M220" s="161"/>
      <c r="N220" s="161"/>
    </row>
    <row r="221" ht="15.75" customHeight="1">
      <c r="A221" s="13" t="s">
        <v>35</v>
      </c>
      <c r="B221" s="16"/>
      <c r="C221" s="16"/>
      <c r="D221" s="16"/>
      <c r="E221" s="16"/>
      <c r="F221" s="16"/>
      <c r="G221" s="16"/>
      <c r="H221" s="166"/>
      <c r="I221" s="166"/>
      <c r="J221" s="166"/>
      <c r="K221" s="167">
        <v>7.427416536E8</v>
      </c>
      <c r="L221" s="168"/>
      <c r="M221" s="168"/>
      <c r="N221" s="168"/>
    </row>
    <row r="222" ht="15.75" customHeight="1">
      <c r="A222" s="13" t="s">
        <v>130</v>
      </c>
      <c r="B222" s="16"/>
      <c r="C222" s="16"/>
      <c r="D222" s="16"/>
      <c r="E222" s="16"/>
      <c r="F222" s="16"/>
      <c r="G222" s="16"/>
      <c r="H222" s="166"/>
      <c r="I222" s="166"/>
      <c r="J222" s="166"/>
      <c r="K222" s="167">
        <f>K167+K122+K119+K99+K59+K60+K61+K62+K63</f>
        <v>133988792</v>
      </c>
      <c r="L222" s="168"/>
      <c r="M222" s="168"/>
      <c r="N222" s="168"/>
    </row>
    <row r="223" ht="15.75" customHeight="1">
      <c r="A223" s="13" t="s">
        <v>352</v>
      </c>
      <c r="B223" s="16"/>
      <c r="C223" s="16"/>
      <c r="D223" s="16"/>
      <c r="E223" s="16"/>
      <c r="F223" s="16"/>
      <c r="G223" s="16"/>
      <c r="H223" s="166"/>
      <c r="I223" s="166"/>
      <c r="J223" s="166"/>
      <c r="K223" s="167">
        <f>K190+K189+K188+K187+K186+K185+K184+K176+K175+K174+K173+K172+K171+K170+K169</f>
        <v>142429931.4</v>
      </c>
      <c r="L223" s="168"/>
      <c r="M223" s="168"/>
      <c r="N223" s="168"/>
    </row>
    <row r="224" ht="15.75" customHeight="1">
      <c r="A224" s="13" t="s">
        <v>398</v>
      </c>
      <c r="B224" s="16"/>
      <c r="C224" s="16"/>
      <c r="D224" s="16"/>
      <c r="E224" s="16"/>
      <c r="F224" s="16"/>
      <c r="G224" s="16"/>
      <c r="H224" s="166"/>
      <c r="I224" s="166"/>
      <c r="J224" s="166"/>
      <c r="K224" s="169">
        <f>K202+K201+K193+K192</f>
        <v>5223804.98</v>
      </c>
      <c r="L224" s="168"/>
      <c r="M224" s="168"/>
      <c r="N224" s="168"/>
    </row>
    <row r="225" ht="15.75" customHeight="1">
      <c r="A225" s="13" t="s">
        <v>423</v>
      </c>
      <c r="B225" s="16"/>
      <c r="C225" s="16"/>
      <c r="D225" s="16"/>
      <c r="E225" s="16"/>
      <c r="F225" s="16"/>
      <c r="G225" s="16"/>
      <c r="H225" s="166"/>
      <c r="I225" s="166"/>
      <c r="J225" s="166"/>
      <c r="K225" s="169">
        <v>650000.0</v>
      </c>
      <c r="L225" s="168"/>
      <c r="M225" s="168"/>
      <c r="N225" s="168"/>
    </row>
    <row r="226" ht="15.75" customHeight="1">
      <c r="A226" s="170"/>
      <c r="B226" s="16"/>
      <c r="C226" s="16"/>
      <c r="D226" s="16"/>
      <c r="E226" s="16"/>
      <c r="F226" s="16"/>
      <c r="G226" s="16"/>
      <c r="H226" s="16"/>
      <c r="I226" s="16"/>
      <c r="J226" s="14"/>
      <c r="K226" s="171">
        <f>K225+K224+K223+K222+K221</f>
        <v>1025034182</v>
      </c>
      <c r="L226" s="109"/>
      <c r="M226" s="109"/>
      <c r="N226" s="109"/>
    </row>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27">
    <mergeCell ref="C109:C110"/>
    <mergeCell ref="D109:D110"/>
    <mergeCell ref="E109:E110"/>
    <mergeCell ref="F109:F110"/>
    <mergeCell ref="G109:G110"/>
    <mergeCell ref="H109:H110"/>
    <mergeCell ref="I109:I110"/>
    <mergeCell ref="J109:J110"/>
    <mergeCell ref="H119:J119"/>
    <mergeCell ref="H122:J122"/>
    <mergeCell ref="K109:K110"/>
    <mergeCell ref="L109:L110"/>
    <mergeCell ref="M109:M110"/>
    <mergeCell ref="N109:N110"/>
    <mergeCell ref="C130:C131"/>
    <mergeCell ref="D130:D131"/>
    <mergeCell ref="E130:E131"/>
    <mergeCell ref="F130:F131"/>
    <mergeCell ref="G130:G131"/>
    <mergeCell ref="H130:H131"/>
    <mergeCell ref="I130:I131"/>
    <mergeCell ref="J130:J131"/>
    <mergeCell ref="K130:K131"/>
    <mergeCell ref="L130:L131"/>
    <mergeCell ref="M130:M131"/>
    <mergeCell ref="N130:N131"/>
    <mergeCell ref="D146:E146"/>
    <mergeCell ref="H146:K146"/>
    <mergeCell ref="L146:N146"/>
    <mergeCell ref="G147:G148"/>
    <mergeCell ref="H147:H148"/>
    <mergeCell ref="M160:M161"/>
    <mergeCell ref="N160:N161"/>
    <mergeCell ref="A159:A161"/>
    <mergeCell ref="B159:B161"/>
    <mergeCell ref="D159:E159"/>
    <mergeCell ref="H159:K159"/>
    <mergeCell ref="L159:N159"/>
    <mergeCell ref="C160:C161"/>
    <mergeCell ref="D160:D161"/>
    <mergeCell ref="D180:E180"/>
    <mergeCell ref="H180:K180"/>
    <mergeCell ref="D181:D182"/>
    <mergeCell ref="E181:E182"/>
    <mergeCell ref="F181:F182"/>
    <mergeCell ref="G181:G182"/>
    <mergeCell ref="H181:H182"/>
    <mergeCell ref="I181:I182"/>
    <mergeCell ref="J181:J182"/>
    <mergeCell ref="K181:K182"/>
    <mergeCell ref="L181:L182"/>
    <mergeCell ref="M181:M182"/>
    <mergeCell ref="I160:I161"/>
    <mergeCell ref="J160:J161"/>
    <mergeCell ref="H167:J167"/>
    <mergeCell ref="A168:N168"/>
    <mergeCell ref="A178:N178"/>
    <mergeCell ref="A180:A182"/>
    <mergeCell ref="L180:N180"/>
    <mergeCell ref="N181:N182"/>
    <mergeCell ref="H196:K196"/>
    <mergeCell ref="L196:N196"/>
    <mergeCell ref="E197:E198"/>
    <mergeCell ref="F197:F198"/>
    <mergeCell ref="G197:G198"/>
    <mergeCell ref="H197:H198"/>
    <mergeCell ref="I197:I198"/>
    <mergeCell ref="J197:J198"/>
    <mergeCell ref="K197:K198"/>
    <mergeCell ref="L197:L198"/>
    <mergeCell ref="M197:M198"/>
    <mergeCell ref="N197:N198"/>
    <mergeCell ref="B180:B182"/>
    <mergeCell ref="C181:C182"/>
    <mergeCell ref="A191:N191"/>
    <mergeCell ref="A195:N195"/>
    <mergeCell ref="A196:A198"/>
    <mergeCell ref="B196:B198"/>
    <mergeCell ref="D196:E196"/>
    <mergeCell ref="C197:C198"/>
    <mergeCell ref="D197:D198"/>
    <mergeCell ref="A200:N200"/>
    <mergeCell ref="H203:J203"/>
    <mergeCell ref="F204:G204"/>
    <mergeCell ref="A205:N205"/>
    <mergeCell ref="A206:B206"/>
    <mergeCell ref="A209:B209"/>
    <mergeCell ref="D209:F209"/>
    <mergeCell ref="I209:K209"/>
    <mergeCell ref="A210:B210"/>
    <mergeCell ref="D210:F210"/>
    <mergeCell ref="I210:K210"/>
    <mergeCell ref="A214:N214"/>
    <mergeCell ref="A129:A131"/>
    <mergeCell ref="A146:A148"/>
    <mergeCell ref="B146:B148"/>
    <mergeCell ref="C147:C148"/>
    <mergeCell ref="D147:D148"/>
    <mergeCell ref="E147:E148"/>
    <mergeCell ref="F147:F148"/>
    <mergeCell ref="A112:N112"/>
    <mergeCell ref="A127:N127"/>
    <mergeCell ref="B129:B131"/>
    <mergeCell ref="D129:E129"/>
    <mergeCell ref="H129:K129"/>
    <mergeCell ref="L129:N129"/>
    <mergeCell ref="A144:N144"/>
    <mergeCell ref="I147:I148"/>
    <mergeCell ref="J147:J148"/>
    <mergeCell ref="K147:K148"/>
    <mergeCell ref="L147:L148"/>
    <mergeCell ref="M147:M148"/>
    <mergeCell ref="N147:N148"/>
    <mergeCell ref="A157:N157"/>
    <mergeCell ref="E160:E161"/>
    <mergeCell ref="F160:F161"/>
    <mergeCell ref="G160:G161"/>
    <mergeCell ref="H160:H161"/>
    <mergeCell ref="K160:K161"/>
    <mergeCell ref="L160:L161"/>
    <mergeCell ref="A221:G221"/>
    <mergeCell ref="A222:G222"/>
    <mergeCell ref="A223:G223"/>
    <mergeCell ref="A224:G224"/>
    <mergeCell ref="A225:G225"/>
    <mergeCell ref="A226:J226"/>
    <mergeCell ref="A1:N1"/>
    <mergeCell ref="A2:N2"/>
    <mergeCell ref="A3:N3"/>
    <mergeCell ref="A4:B4"/>
    <mergeCell ref="M4:N4"/>
    <mergeCell ref="A6:A8"/>
    <mergeCell ref="B6:B8"/>
    <mergeCell ref="N7:N8"/>
    <mergeCell ref="A10:N10"/>
    <mergeCell ref="A17:N17"/>
    <mergeCell ref="A22:N22"/>
    <mergeCell ref="F23:G23"/>
    <mergeCell ref="A26:N26"/>
    <mergeCell ref="A27:B27"/>
    <mergeCell ref="H46:K46"/>
    <mergeCell ref="L46:N46"/>
    <mergeCell ref="A30:B30"/>
    <mergeCell ref="D30:F30"/>
    <mergeCell ref="I30:K30"/>
    <mergeCell ref="A31:B31"/>
    <mergeCell ref="D31:F31"/>
    <mergeCell ref="I31:K31"/>
    <mergeCell ref="A45:N45"/>
    <mergeCell ref="G47:G48"/>
    <mergeCell ref="H47:H48"/>
    <mergeCell ref="I47:I48"/>
    <mergeCell ref="J47:J48"/>
    <mergeCell ref="K47:K48"/>
    <mergeCell ref="L47:L48"/>
    <mergeCell ref="M47:M48"/>
    <mergeCell ref="N47:N48"/>
    <mergeCell ref="A46:A48"/>
    <mergeCell ref="B46:B48"/>
    <mergeCell ref="D46:E46"/>
    <mergeCell ref="C47:C48"/>
    <mergeCell ref="D47:D48"/>
    <mergeCell ref="E47:E48"/>
    <mergeCell ref="F47:F48"/>
    <mergeCell ref="C6:C8"/>
    <mergeCell ref="D6:E6"/>
    <mergeCell ref="D7:D8"/>
    <mergeCell ref="E7:E8"/>
    <mergeCell ref="F6:F8"/>
    <mergeCell ref="G6:G8"/>
    <mergeCell ref="H6:K6"/>
    <mergeCell ref="L6:N6"/>
    <mergeCell ref="H7:H8"/>
    <mergeCell ref="I7:I8"/>
    <mergeCell ref="J7:J8"/>
    <mergeCell ref="K7:K8"/>
    <mergeCell ref="L7:L8"/>
    <mergeCell ref="M7:M8"/>
    <mergeCell ref="C71:C72"/>
    <mergeCell ref="D71:D72"/>
    <mergeCell ref="H70:K70"/>
    <mergeCell ref="L70:N70"/>
    <mergeCell ref="E71:E72"/>
    <mergeCell ref="F71:F72"/>
    <mergeCell ref="G71:G72"/>
    <mergeCell ref="H71:H72"/>
    <mergeCell ref="I71:I72"/>
    <mergeCell ref="J71:J72"/>
    <mergeCell ref="K71:K72"/>
    <mergeCell ref="L71:L72"/>
    <mergeCell ref="M71:M72"/>
    <mergeCell ref="N71:N72"/>
    <mergeCell ref="F57:G57"/>
    <mergeCell ref="A58:N58"/>
    <mergeCell ref="A68:N68"/>
    <mergeCell ref="A69:N69"/>
    <mergeCell ref="A70:A72"/>
    <mergeCell ref="B70:B72"/>
    <mergeCell ref="D70:E70"/>
    <mergeCell ref="C90:C91"/>
    <mergeCell ref="D90:D91"/>
    <mergeCell ref="E90:E91"/>
    <mergeCell ref="F90:F91"/>
    <mergeCell ref="G90:G91"/>
    <mergeCell ref="H90:H91"/>
    <mergeCell ref="K90:K91"/>
    <mergeCell ref="L90:L91"/>
    <mergeCell ref="M90:M91"/>
    <mergeCell ref="N90:N91"/>
    <mergeCell ref="B108:B110"/>
    <mergeCell ref="D108:E108"/>
    <mergeCell ref="H108:K108"/>
    <mergeCell ref="L108:N108"/>
    <mergeCell ref="A74:N74"/>
    <mergeCell ref="A86:N86"/>
    <mergeCell ref="A89:A91"/>
    <mergeCell ref="B89:B91"/>
    <mergeCell ref="D89:E89"/>
    <mergeCell ref="H89:K89"/>
    <mergeCell ref="L89:N89"/>
    <mergeCell ref="I90:I91"/>
    <mergeCell ref="J90:J91"/>
    <mergeCell ref="H99:J99"/>
    <mergeCell ref="A100:N100"/>
    <mergeCell ref="A105:N105"/>
    <mergeCell ref="A107:N107"/>
    <mergeCell ref="A108:A110"/>
  </mergeCells>
  <printOptions/>
  <pageMargins bottom="0.0" footer="0.0" header="0.0" left="0.0" right="0.0" top="0.5"/>
  <pageSetup paperSize="5" scale="90"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0"/>
    <col customWidth="1" min="2" max="2" width="17.29"/>
    <col customWidth="1" min="3" max="3" width="16.71"/>
    <col customWidth="1" min="4" max="4" width="11.86"/>
    <col customWidth="1" min="5" max="5" width="12.57"/>
    <col customWidth="1" min="6" max="6" width="13.14"/>
    <col customWidth="1" min="7" max="7" width="11.71"/>
    <col customWidth="1" min="8" max="8" width="15.43"/>
    <col customWidth="1" min="9" max="9" width="15.29"/>
    <col customWidth="1" min="10" max="10" width="14.14"/>
    <col customWidth="1" min="11" max="11" width="13.43"/>
    <col customWidth="1" min="12" max="12" width="9.86"/>
    <col customWidth="1" min="13" max="13" width="9.0"/>
    <col customWidth="1" min="14" max="14" width="9.71"/>
    <col customWidth="1" min="15" max="15" width="12.57"/>
    <col customWidth="1" min="16" max="16" width="15.29"/>
    <col customWidth="1" min="17" max="26" width="8.71"/>
  </cols>
  <sheetData>
    <row r="1">
      <c r="A1" s="1" t="s">
        <v>502</v>
      </c>
    </row>
    <row r="2">
      <c r="A2" s="1" t="s">
        <v>1</v>
      </c>
    </row>
    <row r="3">
      <c r="A3" s="1"/>
    </row>
    <row r="4">
      <c r="A4" s="2" t="s">
        <v>2</v>
      </c>
      <c r="C4" s="1"/>
      <c r="D4" s="1"/>
      <c r="E4" s="1"/>
      <c r="F4" s="1"/>
      <c r="G4" s="1"/>
      <c r="H4" s="1"/>
      <c r="I4" s="1"/>
      <c r="J4" s="1"/>
      <c r="K4" s="1"/>
      <c r="L4" s="3"/>
      <c r="M4" s="4" t="s">
        <v>3</v>
      </c>
    </row>
    <row r="5">
      <c r="A5" s="5"/>
      <c r="B5" s="6"/>
      <c r="C5" s="7"/>
      <c r="D5" s="8"/>
      <c r="E5" s="8"/>
      <c r="F5" s="8"/>
      <c r="G5" s="8"/>
      <c r="H5" s="8"/>
      <c r="I5" s="8"/>
      <c r="J5" s="8"/>
      <c r="K5" s="7"/>
      <c r="L5" s="9"/>
      <c r="M5" s="9"/>
      <c r="N5" s="9"/>
    </row>
    <row r="6">
      <c r="A6" s="10" t="s">
        <v>4</v>
      </c>
      <c r="B6" s="11" t="s">
        <v>5</v>
      </c>
      <c r="C6" s="12" t="s">
        <v>6</v>
      </c>
      <c r="D6" s="13" t="s">
        <v>7</v>
      </c>
      <c r="E6" s="14"/>
      <c r="F6" s="10" t="s">
        <v>8</v>
      </c>
      <c r="G6" s="10" t="s">
        <v>9</v>
      </c>
      <c r="H6" s="15" t="s">
        <v>10</v>
      </c>
      <c r="I6" s="16"/>
      <c r="J6" s="16"/>
      <c r="K6" s="14"/>
      <c r="L6" s="17" t="s">
        <v>600</v>
      </c>
      <c r="M6" s="16"/>
      <c r="N6" s="14"/>
    </row>
    <row r="7">
      <c r="A7" s="18"/>
      <c r="B7" s="18"/>
      <c r="C7" s="18"/>
      <c r="D7" s="10" t="s">
        <v>12</v>
      </c>
      <c r="E7" s="10" t="s">
        <v>13</v>
      </c>
      <c r="F7" s="18"/>
      <c r="G7" s="18"/>
      <c r="H7" s="10" t="s">
        <v>14</v>
      </c>
      <c r="I7" s="10" t="s">
        <v>15</v>
      </c>
      <c r="J7" s="10" t="s">
        <v>16</v>
      </c>
      <c r="K7" s="10" t="s">
        <v>17</v>
      </c>
      <c r="L7" s="10" t="s">
        <v>18</v>
      </c>
      <c r="M7" s="10" t="s">
        <v>19</v>
      </c>
      <c r="N7" s="19" t="s">
        <v>20</v>
      </c>
    </row>
    <row r="8" ht="25.5" customHeight="1">
      <c r="A8" s="20"/>
      <c r="B8" s="20"/>
      <c r="C8" s="20"/>
      <c r="D8" s="20"/>
      <c r="E8" s="20"/>
      <c r="F8" s="20"/>
      <c r="G8" s="20"/>
      <c r="H8" s="20"/>
      <c r="I8" s="20"/>
      <c r="J8" s="20"/>
      <c r="K8" s="20"/>
      <c r="L8" s="20"/>
      <c r="M8" s="20"/>
      <c r="N8" s="20"/>
    </row>
    <row r="9">
      <c r="A9" s="21" t="s">
        <v>21</v>
      </c>
      <c r="B9" s="21" t="s">
        <v>22</v>
      </c>
      <c r="C9" s="21" t="s">
        <v>23</v>
      </c>
      <c r="D9" s="21" t="s">
        <v>24</v>
      </c>
      <c r="E9" s="21" t="s">
        <v>25</v>
      </c>
      <c r="F9" s="21" t="s">
        <v>26</v>
      </c>
      <c r="G9" s="21" t="s">
        <v>27</v>
      </c>
      <c r="H9" s="21" t="s">
        <v>28</v>
      </c>
      <c r="I9" s="21" t="s">
        <v>29</v>
      </c>
      <c r="J9" s="21" t="s">
        <v>30</v>
      </c>
      <c r="K9" s="21" t="s">
        <v>31</v>
      </c>
      <c r="L9" s="21" t="s">
        <v>32</v>
      </c>
      <c r="M9" s="21" t="s">
        <v>33</v>
      </c>
      <c r="N9" s="21" t="s">
        <v>34</v>
      </c>
    </row>
    <row r="10">
      <c r="A10" s="202" t="s">
        <v>352</v>
      </c>
      <c r="B10" s="203"/>
      <c r="C10" s="203"/>
      <c r="D10" s="203"/>
      <c r="E10" s="203"/>
      <c r="F10" s="203"/>
      <c r="G10" s="203"/>
      <c r="H10" s="203"/>
      <c r="I10" s="203"/>
      <c r="J10" s="203"/>
      <c r="K10" s="203"/>
      <c r="L10" s="203"/>
      <c r="M10" s="203"/>
      <c r="N10" s="204"/>
    </row>
    <row r="11">
      <c r="A11" s="23" t="s">
        <v>574</v>
      </c>
      <c r="B11" s="34" t="s">
        <v>601</v>
      </c>
      <c r="C11" s="23" t="s">
        <v>38</v>
      </c>
      <c r="D11" s="52" t="s">
        <v>315</v>
      </c>
      <c r="E11" s="52" t="s">
        <v>40</v>
      </c>
      <c r="F11" s="27"/>
      <c r="G11" s="23" t="s">
        <v>576</v>
      </c>
      <c r="H11" s="35"/>
      <c r="I11" s="36">
        <v>2.0E7</v>
      </c>
      <c r="J11" s="37"/>
      <c r="K11" s="31">
        <f>I11</f>
        <v>20000000</v>
      </c>
      <c r="L11" s="32"/>
      <c r="M11" s="33"/>
      <c r="N11" s="34"/>
    </row>
    <row r="12">
      <c r="A12" s="219"/>
      <c r="B12" s="16"/>
      <c r="C12" s="16"/>
      <c r="D12" s="16"/>
      <c r="E12" s="16"/>
      <c r="F12" s="16"/>
      <c r="G12" s="16"/>
      <c r="H12" s="16"/>
      <c r="I12" s="16"/>
      <c r="J12" s="16"/>
      <c r="K12" s="16"/>
      <c r="L12" s="16"/>
      <c r="M12" s="16"/>
      <c r="N12" s="14"/>
    </row>
    <row r="13">
      <c r="A13" s="194"/>
      <c r="B13" s="195"/>
      <c r="C13" s="194"/>
      <c r="D13" s="194"/>
      <c r="E13" s="194"/>
      <c r="F13" s="196" t="s">
        <v>521</v>
      </c>
      <c r="G13" s="14"/>
      <c r="H13" s="197"/>
      <c r="I13" s="199">
        <f>I11</f>
        <v>20000000</v>
      </c>
      <c r="J13" s="199"/>
      <c r="K13" s="198">
        <f>K11</f>
        <v>20000000</v>
      </c>
      <c r="L13" s="200"/>
      <c r="M13" s="201"/>
      <c r="N13" s="195"/>
    </row>
    <row r="14">
      <c r="A14" s="205"/>
      <c r="B14" s="206"/>
      <c r="C14" s="205"/>
      <c r="D14" s="205"/>
      <c r="E14" s="205"/>
      <c r="F14" s="207"/>
      <c r="G14" s="207"/>
      <c r="H14" s="28"/>
      <c r="I14" s="208"/>
      <c r="J14" s="208"/>
      <c r="K14" s="209"/>
      <c r="L14" s="210"/>
      <c r="M14" s="211"/>
      <c r="N14" s="206"/>
    </row>
    <row r="15">
      <c r="A15" s="205"/>
      <c r="B15" s="206"/>
      <c r="C15" s="205"/>
      <c r="D15" s="205"/>
      <c r="E15" s="205"/>
      <c r="F15" s="207"/>
      <c r="G15" s="207"/>
      <c r="H15" s="28"/>
      <c r="I15" s="208"/>
      <c r="J15" s="208"/>
      <c r="K15" s="209"/>
      <c r="L15" s="210"/>
      <c r="M15" s="211"/>
      <c r="N15" s="206"/>
    </row>
    <row r="16">
      <c r="A16" s="46" t="s">
        <v>522</v>
      </c>
    </row>
    <row r="17">
      <c r="A17" s="159" t="s">
        <v>412</v>
      </c>
      <c r="C17" s="159"/>
      <c r="D17" s="160" t="s">
        <v>413</v>
      </c>
      <c r="E17" s="159"/>
      <c r="F17" s="159"/>
      <c r="G17" s="159"/>
      <c r="H17" s="161"/>
      <c r="I17" s="159" t="s">
        <v>414</v>
      </c>
      <c r="J17" s="159"/>
      <c r="K17" s="162"/>
      <c r="L17" s="210"/>
      <c r="M17" s="149"/>
      <c r="N17" s="150"/>
    </row>
    <row r="18">
      <c r="A18" s="159"/>
      <c r="B18" s="163"/>
      <c r="C18" s="46"/>
      <c r="D18" s="46"/>
      <c r="E18" s="46"/>
      <c r="F18" s="159"/>
      <c r="G18" s="159"/>
      <c r="H18" s="46"/>
      <c r="I18" s="46"/>
      <c r="J18" s="159"/>
      <c r="K18" s="162"/>
      <c r="L18" s="210"/>
      <c r="M18" s="149"/>
      <c r="N18" s="150"/>
    </row>
    <row r="19">
      <c r="A19" s="159"/>
      <c r="B19" s="159"/>
      <c r="C19" s="159"/>
      <c r="D19" s="159"/>
      <c r="E19" s="159"/>
      <c r="F19" s="159"/>
      <c r="G19" s="159"/>
      <c r="H19" s="159"/>
      <c r="I19" s="159"/>
      <c r="J19" s="159"/>
      <c r="K19" s="162"/>
      <c r="L19" s="210"/>
      <c r="M19" s="149"/>
      <c r="N19" s="150"/>
    </row>
    <row r="20">
      <c r="A20" s="2" t="s">
        <v>415</v>
      </c>
      <c r="C20" s="164"/>
      <c r="D20" s="2" t="s">
        <v>416</v>
      </c>
      <c r="G20" s="164"/>
      <c r="H20" s="164"/>
      <c r="I20" s="2" t="s">
        <v>417</v>
      </c>
      <c r="L20" s="210"/>
      <c r="M20" s="149"/>
      <c r="N20" s="150"/>
    </row>
    <row r="21" ht="15.75" customHeight="1">
      <c r="A21" s="150" t="s">
        <v>418</v>
      </c>
      <c r="C21" s="159"/>
      <c r="D21" s="150" t="s">
        <v>419</v>
      </c>
      <c r="G21" s="159"/>
      <c r="H21" s="159"/>
      <c r="I21" s="150" t="s">
        <v>420</v>
      </c>
      <c r="L21" s="210"/>
      <c r="M21" s="149"/>
      <c r="N21" s="150"/>
    </row>
    <row r="22" ht="15.75" customHeight="1">
      <c r="A22" s="9" t="s">
        <v>421</v>
      </c>
      <c r="B22" s="9"/>
      <c r="C22" s="9"/>
      <c r="D22" s="9" t="s">
        <v>421</v>
      </c>
      <c r="E22" s="9"/>
      <c r="F22" s="9"/>
      <c r="G22" s="9"/>
      <c r="H22" s="9"/>
      <c r="I22" s="9" t="s">
        <v>421</v>
      </c>
      <c r="J22" s="9"/>
      <c r="K22" s="9"/>
      <c r="L22" s="210"/>
      <c r="M22" s="149"/>
      <c r="N22" s="150"/>
    </row>
    <row r="23" ht="15.75" customHeight="1">
      <c r="A23" s="9"/>
      <c r="B23" s="9"/>
      <c r="C23" s="9"/>
      <c r="D23" s="9"/>
      <c r="E23" s="9"/>
      <c r="F23" s="9"/>
      <c r="G23" s="9"/>
      <c r="H23" s="9"/>
      <c r="I23" s="9"/>
      <c r="J23" s="9"/>
      <c r="K23" s="9"/>
      <c r="L23" s="210"/>
      <c r="M23" s="149"/>
      <c r="N23" s="150"/>
    </row>
    <row r="24" ht="15.75" customHeight="1">
      <c r="A24" s="23"/>
      <c r="B24" s="24"/>
      <c r="C24" s="23"/>
      <c r="D24" s="25"/>
      <c r="E24" s="26"/>
      <c r="F24" s="27"/>
      <c r="G24" s="23"/>
      <c r="H24" s="31"/>
      <c r="I24" s="37"/>
      <c r="J24" s="37"/>
      <c r="K24" s="31"/>
      <c r="L24" s="212"/>
      <c r="M24" s="73"/>
      <c r="N24" s="74"/>
    </row>
    <row r="25" ht="15.75" customHeight="1">
      <c r="A25" s="23"/>
      <c r="B25" s="24"/>
      <c r="C25" s="23"/>
      <c r="D25" s="25"/>
      <c r="E25" s="26"/>
      <c r="F25" s="27"/>
      <c r="G25" s="23"/>
      <c r="H25" s="31"/>
      <c r="I25" s="37"/>
      <c r="J25" s="37"/>
      <c r="K25" s="31"/>
      <c r="L25" s="32"/>
      <c r="M25" s="33"/>
      <c r="N25" s="34"/>
    </row>
    <row r="26" ht="15.75" customHeight="1">
      <c r="A26" s="23"/>
      <c r="B26" s="38"/>
      <c r="C26" s="39"/>
      <c r="D26" s="40"/>
      <c r="E26" s="41"/>
      <c r="F26" s="42"/>
      <c r="G26" s="39"/>
      <c r="H26" s="43"/>
      <c r="I26" s="44"/>
      <c r="J26" s="44"/>
      <c r="K26" s="43"/>
      <c r="L26" s="27"/>
      <c r="M26" s="27"/>
      <c r="N26" s="27"/>
    </row>
    <row r="27" ht="15.75" customHeight="1">
      <c r="A27" s="23"/>
      <c r="B27" s="24"/>
      <c r="C27" s="23"/>
      <c r="D27" s="25"/>
      <c r="E27" s="26"/>
      <c r="F27" s="27"/>
      <c r="G27" s="23"/>
      <c r="H27" s="31"/>
      <c r="I27" s="37"/>
      <c r="J27" s="37"/>
      <c r="K27" s="31"/>
      <c r="L27" s="23"/>
      <c r="M27" s="23"/>
      <c r="N27" s="23"/>
    </row>
    <row r="28" ht="15.75" customHeight="1">
      <c r="A28" s="23"/>
      <c r="B28" s="24"/>
      <c r="C28" s="23"/>
      <c r="D28" s="25"/>
      <c r="E28" s="26"/>
      <c r="F28" s="27"/>
      <c r="G28" s="23"/>
      <c r="H28" s="31"/>
      <c r="I28" s="37"/>
      <c r="J28" s="37"/>
      <c r="K28" s="45"/>
      <c r="L28" s="32"/>
      <c r="M28" s="33"/>
      <c r="N28" s="34"/>
    </row>
    <row r="29" ht="15.75" customHeight="1">
      <c r="A29" s="23"/>
      <c r="B29" s="24"/>
      <c r="C29" s="23"/>
      <c r="D29" s="25"/>
      <c r="E29" s="26"/>
      <c r="F29" s="27"/>
      <c r="G29" s="23"/>
      <c r="H29" s="31"/>
      <c r="I29" s="37"/>
      <c r="J29" s="37"/>
      <c r="K29" s="45"/>
      <c r="L29" s="32"/>
      <c r="M29" s="33"/>
      <c r="N29" s="34"/>
    </row>
    <row r="30" ht="15.75" customHeight="1">
      <c r="A30" s="23"/>
      <c r="B30" s="24"/>
      <c r="C30" s="23"/>
      <c r="D30" s="25"/>
      <c r="E30" s="26"/>
      <c r="F30" s="27"/>
      <c r="G30" s="23"/>
      <c r="H30" s="31"/>
      <c r="I30" s="37"/>
      <c r="J30" s="37"/>
      <c r="K30" s="45"/>
      <c r="L30" s="32"/>
      <c r="M30" s="33"/>
      <c r="N30" s="34"/>
    </row>
    <row r="31" ht="15.75" customHeight="1">
      <c r="A31" s="23"/>
      <c r="B31" s="51"/>
      <c r="C31" s="52"/>
      <c r="D31" s="25"/>
      <c r="E31" s="26"/>
      <c r="F31" s="27"/>
      <c r="G31" s="23"/>
      <c r="H31" s="31"/>
      <c r="I31" s="37"/>
      <c r="J31" s="37"/>
      <c r="K31" s="45"/>
      <c r="L31" s="32"/>
      <c r="M31" s="33"/>
      <c r="N31" s="34"/>
    </row>
    <row r="32" ht="15.75" customHeight="1">
      <c r="A32" s="23"/>
      <c r="B32" s="51"/>
      <c r="C32" s="52"/>
      <c r="D32" s="25"/>
      <c r="E32" s="26"/>
      <c r="F32" s="27"/>
      <c r="G32" s="23"/>
      <c r="H32" s="31"/>
      <c r="I32" s="37"/>
      <c r="J32" s="37"/>
      <c r="K32" s="45"/>
      <c r="L32" s="32"/>
      <c r="M32" s="33"/>
      <c r="N32" s="34"/>
    </row>
    <row r="33" ht="15.75" customHeight="1">
      <c r="A33" s="23"/>
      <c r="B33" s="51"/>
      <c r="C33" s="52"/>
      <c r="D33" s="25"/>
      <c r="E33" s="26"/>
      <c r="F33" s="27"/>
      <c r="G33" s="23"/>
      <c r="H33" s="31"/>
      <c r="I33" s="37"/>
      <c r="J33" s="37"/>
      <c r="K33" s="45"/>
      <c r="L33" s="32"/>
      <c r="M33" s="33"/>
      <c r="N33" s="34"/>
    </row>
    <row r="34" ht="15.75" customHeight="1">
      <c r="A34" s="23"/>
      <c r="B34" s="24"/>
      <c r="C34" s="23"/>
      <c r="D34" s="25"/>
      <c r="E34" s="26"/>
      <c r="F34" s="27"/>
      <c r="G34" s="23"/>
      <c r="H34" s="31"/>
      <c r="I34" s="37"/>
      <c r="J34" s="37"/>
      <c r="K34" s="45"/>
      <c r="L34" s="32"/>
      <c r="M34" s="33"/>
      <c r="N34" s="34"/>
    </row>
    <row r="35" ht="15.75" customHeight="1">
      <c r="A35" s="46" t="s">
        <v>94</v>
      </c>
    </row>
    <row r="36" ht="26.25" customHeight="1">
      <c r="A36" s="10" t="s">
        <v>4</v>
      </c>
      <c r="B36" s="11" t="s">
        <v>5</v>
      </c>
      <c r="C36" s="49"/>
      <c r="D36" s="13" t="s">
        <v>7</v>
      </c>
      <c r="E36" s="14"/>
      <c r="F36" s="50"/>
      <c r="G36" s="50"/>
      <c r="H36" s="15" t="s">
        <v>10</v>
      </c>
      <c r="I36" s="16"/>
      <c r="J36" s="16"/>
      <c r="K36" s="14"/>
      <c r="L36" s="13" t="s">
        <v>602</v>
      </c>
      <c r="M36" s="16"/>
      <c r="N36" s="14"/>
    </row>
    <row r="37" ht="15.75" customHeight="1">
      <c r="A37" s="18"/>
      <c r="B37" s="18"/>
      <c r="C37" s="12" t="s">
        <v>6</v>
      </c>
      <c r="D37" s="10" t="s">
        <v>12</v>
      </c>
      <c r="E37" s="10" t="s">
        <v>13</v>
      </c>
      <c r="F37" s="10" t="s">
        <v>8</v>
      </c>
      <c r="G37" s="10" t="s">
        <v>9</v>
      </c>
      <c r="H37" s="10" t="s">
        <v>14</v>
      </c>
      <c r="I37" s="10" t="s">
        <v>15</v>
      </c>
      <c r="J37" s="10" t="s">
        <v>16</v>
      </c>
      <c r="K37" s="10" t="s">
        <v>17</v>
      </c>
      <c r="L37" s="10" t="s">
        <v>18</v>
      </c>
      <c r="M37" s="10" t="s">
        <v>19</v>
      </c>
      <c r="N37" s="10" t="s">
        <v>20</v>
      </c>
    </row>
    <row r="38" ht="30.0" customHeight="1">
      <c r="A38" s="20"/>
      <c r="B38" s="20"/>
      <c r="C38" s="20"/>
      <c r="D38" s="20"/>
      <c r="E38" s="20"/>
      <c r="F38" s="20"/>
      <c r="G38" s="20"/>
      <c r="H38" s="20"/>
      <c r="I38" s="20"/>
      <c r="J38" s="20"/>
      <c r="K38" s="20"/>
      <c r="L38" s="20"/>
      <c r="M38" s="20"/>
      <c r="N38" s="20"/>
    </row>
    <row r="39" ht="15.75" customHeight="1">
      <c r="A39" s="21" t="s">
        <v>21</v>
      </c>
      <c r="B39" s="21" t="s">
        <v>22</v>
      </c>
      <c r="C39" s="21" t="s">
        <v>23</v>
      </c>
      <c r="D39" s="21" t="s">
        <v>24</v>
      </c>
      <c r="E39" s="21" t="s">
        <v>25</v>
      </c>
      <c r="F39" s="21" t="s">
        <v>26</v>
      </c>
      <c r="G39" s="21" t="s">
        <v>27</v>
      </c>
      <c r="H39" s="21" t="s">
        <v>28</v>
      </c>
      <c r="I39" s="21" t="s">
        <v>29</v>
      </c>
      <c r="J39" s="21" t="s">
        <v>30</v>
      </c>
      <c r="K39" s="21" t="s">
        <v>31</v>
      </c>
      <c r="L39" s="21" t="s">
        <v>32</v>
      </c>
      <c r="M39" s="21" t="s">
        <v>33</v>
      </c>
      <c r="N39" s="21" t="s">
        <v>34</v>
      </c>
    </row>
    <row r="40" ht="15.75" customHeight="1">
      <c r="A40" s="23" t="s">
        <v>110</v>
      </c>
      <c r="B40" s="24" t="s">
        <v>111</v>
      </c>
      <c r="C40" s="23" t="s">
        <v>112</v>
      </c>
      <c r="D40" s="25" t="s">
        <v>39</v>
      </c>
      <c r="E40" s="26" t="s">
        <v>40</v>
      </c>
      <c r="F40" s="27"/>
      <c r="G40" s="23" t="s">
        <v>41</v>
      </c>
      <c r="H40" s="31">
        <v>1.23545042E7</v>
      </c>
      <c r="I40" s="37">
        <v>722000.0</v>
      </c>
      <c r="J40" s="37"/>
      <c r="K40" s="45">
        <f t="shared" ref="K40:K43" si="1">SUM(H40:J40)</f>
        <v>13076504.2</v>
      </c>
      <c r="L40" s="32"/>
      <c r="M40" s="33"/>
      <c r="N40" s="34"/>
    </row>
    <row r="41" ht="15.75" customHeight="1">
      <c r="A41" s="23" t="s">
        <v>113</v>
      </c>
      <c r="B41" s="24" t="s">
        <v>114</v>
      </c>
      <c r="C41" s="23" t="s">
        <v>115</v>
      </c>
      <c r="D41" s="25" t="s">
        <v>39</v>
      </c>
      <c r="E41" s="26" t="s">
        <v>40</v>
      </c>
      <c r="F41" s="27"/>
      <c r="G41" s="23" t="s">
        <v>41</v>
      </c>
      <c r="H41" s="31">
        <v>6048396.6</v>
      </c>
      <c r="I41" s="37">
        <v>1.986568E7</v>
      </c>
      <c r="J41" s="37"/>
      <c r="K41" s="45">
        <f t="shared" si="1"/>
        <v>25914076.6</v>
      </c>
      <c r="L41" s="32"/>
      <c r="M41" s="33"/>
      <c r="N41" s="34"/>
    </row>
    <row r="42" ht="15.75" customHeight="1">
      <c r="A42" s="23" t="s">
        <v>116</v>
      </c>
      <c r="B42" s="24" t="s">
        <v>117</v>
      </c>
      <c r="C42" s="23" t="s">
        <v>118</v>
      </c>
      <c r="D42" s="25" t="s">
        <v>39</v>
      </c>
      <c r="E42" s="26" t="s">
        <v>40</v>
      </c>
      <c r="F42" s="27"/>
      <c r="G42" s="23" t="s">
        <v>41</v>
      </c>
      <c r="H42" s="31">
        <v>3890543.0</v>
      </c>
      <c r="I42" s="37">
        <v>466240.0</v>
      </c>
      <c r="J42" s="37"/>
      <c r="K42" s="45">
        <f t="shared" si="1"/>
        <v>4356783</v>
      </c>
      <c r="L42" s="32"/>
      <c r="M42" s="33"/>
      <c r="N42" s="34"/>
    </row>
    <row r="43" ht="15.75" customHeight="1">
      <c r="A43" s="23" t="s">
        <v>119</v>
      </c>
      <c r="B43" s="24" t="s">
        <v>120</v>
      </c>
      <c r="C43" s="23" t="s">
        <v>121</v>
      </c>
      <c r="D43" s="25" t="s">
        <v>39</v>
      </c>
      <c r="E43" s="26" t="s">
        <v>40</v>
      </c>
      <c r="F43" s="27"/>
      <c r="G43" s="23" t="s">
        <v>41</v>
      </c>
      <c r="H43" s="31">
        <v>5266895.8</v>
      </c>
      <c r="I43" s="37">
        <v>870000.0</v>
      </c>
      <c r="J43" s="37"/>
      <c r="K43" s="45">
        <f t="shared" si="1"/>
        <v>6136895.8</v>
      </c>
      <c r="L43" s="32"/>
      <c r="M43" s="33"/>
      <c r="N43" s="34"/>
    </row>
    <row r="44" ht="15.75" customHeight="1">
      <c r="A44" s="23" t="s">
        <v>122</v>
      </c>
      <c r="B44" s="24" t="s">
        <v>123</v>
      </c>
      <c r="C44" s="23" t="s">
        <v>124</v>
      </c>
      <c r="D44" s="25" t="s">
        <v>39</v>
      </c>
      <c r="E44" s="26" t="s">
        <v>40</v>
      </c>
      <c r="F44" s="27"/>
      <c r="G44" s="23" t="s">
        <v>41</v>
      </c>
      <c r="H44" s="31">
        <v>5215157.0</v>
      </c>
      <c r="I44" s="37">
        <v>250000.0</v>
      </c>
      <c r="J44" s="37"/>
      <c r="K44" s="45">
        <f t="shared" ref="K44:K45" si="2">SUM(H44:I44)</f>
        <v>5465157</v>
      </c>
      <c r="L44" s="32"/>
      <c r="M44" s="33"/>
      <c r="N44" s="34"/>
    </row>
    <row r="45" ht="15.75" customHeight="1">
      <c r="A45" s="23" t="s">
        <v>125</v>
      </c>
      <c r="B45" s="24" t="s">
        <v>126</v>
      </c>
      <c r="C45" s="23" t="s">
        <v>127</v>
      </c>
      <c r="D45" s="25" t="s">
        <v>39</v>
      </c>
      <c r="E45" s="26" t="s">
        <v>40</v>
      </c>
      <c r="F45" s="27"/>
      <c r="G45" s="23" t="s">
        <v>41</v>
      </c>
      <c r="H45" s="31">
        <v>2882691.8</v>
      </c>
      <c r="I45" s="37">
        <v>1.32E7</v>
      </c>
      <c r="J45" s="37"/>
      <c r="K45" s="45">
        <f t="shared" si="2"/>
        <v>16082691.8</v>
      </c>
      <c r="L45" s="32"/>
      <c r="M45" s="33"/>
      <c r="N45" s="34"/>
    </row>
    <row r="46" ht="15.75" customHeight="1">
      <c r="A46" s="23" t="s">
        <v>428</v>
      </c>
      <c r="B46" s="54" t="s">
        <v>429</v>
      </c>
      <c r="C46" s="23" t="s">
        <v>128</v>
      </c>
      <c r="D46" s="25" t="s">
        <v>39</v>
      </c>
      <c r="E46" s="26" t="s">
        <v>40</v>
      </c>
      <c r="F46" s="27"/>
      <c r="G46" s="23" t="s">
        <v>41</v>
      </c>
      <c r="H46" s="55">
        <v>1564885.0</v>
      </c>
      <c r="I46" s="56">
        <v>2600000.0</v>
      </c>
      <c r="J46" s="37"/>
      <c r="K46" s="45">
        <f>SUM(H46:J46)</f>
        <v>4164885</v>
      </c>
      <c r="L46" s="32"/>
      <c r="M46" s="33"/>
      <c r="N46" s="57"/>
    </row>
    <row r="47" ht="15.75" customHeight="1">
      <c r="A47" s="53"/>
      <c r="B47" s="54"/>
      <c r="C47" s="58"/>
      <c r="D47" s="26"/>
      <c r="E47" s="26"/>
      <c r="F47" s="59" t="s">
        <v>129</v>
      </c>
      <c r="G47" s="14"/>
      <c r="H47" s="60" t="str">
        <f>H46+H45+H44+H43+H42+H41+H40+H34+H33+H32+H31+H30+H29+H28+H27+H26+H25+H24+H23+H22+H21+H20+H19+H18+H17+H13+H12+H11+#REF!</f>
        <v>#REF!</v>
      </c>
      <c r="I47" s="60" t="str">
        <f>I46+I45+I44+I43+I42+I41+I40+I34+I33+I32+I31+I30+I29+I28+I27+I26+I25+I24+I23+I22+I21+I20+I19+I18+I17+I13+#REF!+I12+I11+#REF!</f>
        <v>#VALUE!</v>
      </c>
      <c r="J47" s="60" t="str">
        <f>#REF!</f>
        <v>#REF!</v>
      </c>
      <c r="K47" s="61" t="str">
        <f>K46+K45+K44+K43+K42+K41+K40+K34+K33+K32+K31+K30+K29+K28+K27+K26+K25+K24+K23+K22+K21+K20+K19+K18+K17+K13+#REF!+K12+K11+#REF!</f>
        <v>#REF!</v>
      </c>
      <c r="L47" s="32"/>
      <c r="M47" s="33"/>
      <c r="N47" s="57"/>
    </row>
    <row r="48" ht="15.75" customHeight="1">
      <c r="A48" s="22" t="s">
        <v>130</v>
      </c>
      <c r="B48" s="16"/>
      <c r="C48" s="16"/>
      <c r="D48" s="16"/>
      <c r="E48" s="16"/>
      <c r="F48" s="16"/>
      <c r="G48" s="16"/>
      <c r="H48" s="16"/>
      <c r="I48" s="16"/>
      <c r="J48" s="16"/>
      <c r="K48" s="16"/>
      <c r="L48" s="16"/>
      <c r="M48" s="16"/>
      <c r="N48" s="14"/>
    </row>
    <row r="49" ht="15.75" customHeight="1">
      <c r="A49" s="62" t="s">
        <v>131</v>
      </c>
      <c r="B49" s="63" t="s">
        <v>132</v>
      </c>
      <c r="C49" s="52" t="s">
        <v>133</v>
      </c>
      <c r="D49" s="25" t="s">
        <v>39</v>
      </c>
      <c r="E49" s="26" t="s">
        <v>40</v>
      </c>
      <c r="F49" s="51" t="s">
        <v>134</v>
      </c>
      <c r="G49" s="26" t="s">
        <v>135</v>
      </c>
      <c r="H49" s="33"/>
      <c r="I49" s="33"/>
      <c r="J49" s="31">
        <v>7000000.0</v>
      </c>
      <c r="K49" s="37">
        <f t="shared" ref="K49:K52" si="3">J49</f>
        <v>7000000</v>
      </c>
      <c r="L49" s="64"/>
      <c r="M49" s="64"/>
      <c r="N49" s="64"/>
    </row>
    <row r="50" ht="37.5" customHeight="1">
      <c r="A50" s="114" t="s">
        <v>136</v>
      </c>
      <c r="B50" s="63" t="s">
        <v>443</v>
      </c>
      <c r="C50" s="52" t="s">
        <v>133</v>
      </c>
      <c r="D50" s="25" t="s">
        <v>39</v>
      </c>
      <c r="E50" s="26" t="s">
        <v>40</v>
      </c>
      <c r="F50" s="51" t="s">
        <v>134</v>
      </c>
      <c r="G50" s="26" t="s">
        <v>135</v>
      </c>
      <c r="H50" s="33"/>
      <c r="I50" s="33"/>
      <c r="J50" s="31">
        <v>2000000.0</v>
      </c>
      <c r="K50" s="37">
        <f t="shared" si="3"/>
        <v>2000000</v>
      </c>
      <c r="L50" s="109"/>
      <c r="M50" s="109"/>
      <c r="N50" s="109"/>
    </row>
    <row r="51" ht="15.75" customHeight="1">
      <c r="A51" s="152" t="s">
        <v>140</v>
      </c>
      <c r="B51" s="63" t="s">
        <v>444</v>
      </c>
      <c r="C51" s="52" t="s">
        <v>175</v>
      </c>
      <c r="D51" s="25" t="s">
        <v>39</v>
      </c>
      <c r="E51" s="26" t="s">
        <v>40</v>
      </c>
      <c r="F51" s="51" t="s">
        <v>134</v>
      </c>
      <c r="G51" s="26" t="s">
        <v>135</v>
      </c>
      <c r="H51" s="33"/>
      <c r="I51" s="33"/>
      <c r="J51" s="31">
        <v>1000000.0</v>
      </c>
      <c r="K51" s="37">
        <f t="shared" si="3"/>
        <v>1000000</v>
      </c>
      <c r="L51" s="65"/>
      <c r="M51" s="65"/>
      <c r="N51" s="65"/>
    </row>
    <row r="52" ht="15.75" customHeight="1">
      <c r="A52" s="152" t="s">
        <v>146</v>
      </c>
      <c r="B52" s="63" t="s">
        <v>178</v>
      </c>
      <c r="C52" s="52" t="s">
        <v>175</v>
      </c>
      <c r="D52" s="25" t="s">
        <v>39</v>
      </c>
      <c r="E52" s="26" t="s">
        <v>40</v>
      </c>
      <c r="F52" s="51" t="s">
        <v>134</v>
      </c>
      <c r="G52" s="26" t="s">
        <v>135</v>
      </c>
      <c r="H52" s="33"/>
      <c r="I52" s="33"/>
      <c r="J52" s="31">
        <v>1200000.0</v>
      </c>
      <c r="K52" s="37">
        <f t="shared" si="3"/>
        <v>1200000</v>
      </c>
      <c r="L52" s="65"/>
      <c r="M52" s="65"/>
      <c r="N52" s="65"/>
    </row>
    <row r="53" ht="15.75" customHeight="1">
      <c r="A53" s="62" t="s">
        <v>151</v>
      </c>
      <c r="B53" s="79" t="s">
        <v>137</v>
      </c>
      <c r="C53" s="52" t="s">
        <v>138</v>
      </c>
      <c r="D53" s="25" t="s">
        <v>39</v>
      </c>
      <c r="E53" s="26" t="s">
        <v>40</v>
      </c>
      <c r="F53" s="27" t="s">
        <v>139</v>
      </c>
      <c r="G53" s="26" t="s">
        <v>135</v>
      </c>
      <c r="H53" s="33"/>
      <c r="I53" s="33"/>
      <c r="J53" s="37">
        <v>4000000.0</v>
      </c>
      <c r="K53" s="37">
        <v>4000000.0</v>
      </c>
      <c r="L53" s="65"/>
      <c r="M53" s="65"/>
      <c r="N53" s="65"/>
    </row>
    <row r="54" ht="15.75" customHeight="1">
      <c r="A54" s="62" t="s">
        <v>155</v>
      </c>
      <c r="B54" s="27" t="s">
        <v>147</v>
      </c>
      <c r="C54" s="23" t="s">
        <v>148</v>
      </c>
      <c r="D54" s="25" t="s">
        <v>39</v>
      </c>
      <c r="E54" s="26" t="s">
        <v>40</v>
      </c>
      <c r="F54" s="69" t="s">
        <v>149</v>
      </c>
      <c r="G54" s="65" t="s">
        <v>150</v>
      </c>
      <c r="H54" s="33"/>
      <c r="I54" s="37">
        <v>1.5E7</v>
      </c>
      <c r="J54" s="33"/>
      <c r="K54" s="37">
        <v>1.5E7</v>
      </c>
      <c r="L54" s="64"/>
      <c r="M54" s="64"/>
      <c r="N54" s="64"/>
      <c r="P54" s="66"/>
    </row>
    <row r="55" ht="15.75" customHeight="1">
      <c r="A55" s="62" t="s">
        <v>159</v>
      </c>
      <c r="B55" s="63" t="s">
        <v>152</v>
      </c>
      <c r="C55" s="39" t="s">
        <v>153</v>
      </c>
      <c r="D55" s="25" t="s">
        <v>39</v>
      </c>
      <c r="E55" s="26" t="s">
        <v>40</v>
      </c>
      <c r="F55" s="51" t="s">
        <v>154</v>
      </c>
      <c r="G55" s="65" t="s">
        <v>150</v>
      </c>
      <c r="H55" s="70"/>
      <c r="I55" s="71">
        <v>4329000.0</v>
      </c>
      <c r="J55" s="51"/>
      <c r="K55" s="71">
        <f>I55</f>
        <v>4329000</v>
      </c>
      <c r="L55" s="33"/>
      <c r="M55" s="33"/>
      <c r="N55" s="34"/>
      <c r="P55" s="66"/>
    </row>
    <row r="56" ht="15.75" customHeight="1">
      <c r="A56" s="62" t="s">
        <v>163</v>
      </c>
      <c r="B56" s="72" t="s">
        <v>156</v>
      </c>
      <c r="C56" s="39" t="s">
        <v>157</v>
      </c>
      <c r="D56" s="40" t="s">
        <v>39</v>
      </c>
      <c r="E56" s="41" t="s">
        <v>40</v>
      </c>
      <c r="F56" s="42" t="s">
        <v>158</v>
      </c>
      <c r="G56" s="65" t="s">
        <v>150</v>
      </c>
      <c r="H56" s="73"/>
      <c r="I56" s="44">
        <v>6500000.0</v>
      </c>
      <c r="J56" s="73"/>
      <c r="K56" s="44">
        <v>6500000.0</v>
      </c>
      <c r="L56" s="73"/>
      <c r="M56" s="73"/>
      <c r="N56" s="74"/>
      <c r="P56" s="66"/>
    </row>
    <row r="57" ht="15.75" customHeight="1">
      <c r="A57" s="62" t="s">
        <v>167</v>
      </c>
      <c r="B57" s="72" t="s">
        <v>160</v>
      </c>
      <c r="C57" s="39" t="s">
        <v>161</v>
      </c>
      <c r="D57" s="40" t="s">
        <v>39</v>
      </c>
      <c r="E57" s="41" t="s">
        <v>40</v>
      </c>
      <c r="F57" s="42" t="s">
        <v>162</v>
      </c>
      <c r="G57" s="65" t="s">
        <v>150</v>
      </c>
      <c r="H57" s="73"/>
      <c r="I57" s="44">
        <v>1.0E7</v>
      </c>
      <c r="J57" s="73"/>
      <c r="K57" s="44">
        <v>1.0E7</v>
      </c>
      <c r="L57" s="73"/>
      <c r="M57" s="73"/>
      <c r="N57" s="74"/>
      <c r="P57" s="66"/>
    </row>
    <row r="58" ht="15.75" customHeight="1">
      <c r="A58" s="46" t="s">
        <v>144</v>
      </c>
    </row>
    <row r="59" ht="15.75" customHeight="1">
      <c r="A59" s="46"/>
    </row>
    <row r="60" ht="24.0" customHeight="1">
      <c r="A60" s="10" t="s">
        <v>4</v>
      </c>
      <c r="B60" s="11" t="s">
        <v>5</v>
      </c>
      <c r="C60" s="49"/>
      <c r="D60" s="13" t="s">
        <v>7</v>
      </c>
      <c r="E60" s="14"/>
      <c r="F60" s="50"/>
      <c r="G60" s="50"/>
      <c r="H60" s="15" t="s">
        <v>10</v>
      </c>
      <c r="I60" s="16"/>
      <c r="J60" s="16"/>
      <c r="K60" s="14"/>
      <c r="L60" s="13" t="s">
        <v>603</v>
      </c>
      <c r="M60" s="16"/>
      <c r="N60" s="14"/>
    </row>
    <row r="61" ht="15.75" customHeight="1">
      <c r="A61" s="18"/>
      <c r="B61" s="18"/>
      <c r="C61" s="12" t="s">
        <v>6</v>
      </c>
      <c r="D61" s="10" t="s">
        <v>12</v>
      </c>
      <c r="E61" s="10" t="s">
        <v>13</v>
      </c>
      <c r="F61" s="10" t="s">
        <v>8</v>
      </c>
      <c r="G61" s="10" t="s">
        <v>9</v>
      </c>
      <c r="H61" s="10" t="s">
        <v>14</v>
      </c>
      <c r="I61" s="10" t="s">
        <v>15</v>
      </c>
      <c r="J61" s="10" t="s">
        <v>16</v>
      </c>
      <c r="K61" s="10" t="s">
        <v>17</v>
      </c>
      <c r="L61" s="10" t="s">
        <v>18</v>
      </c>
      <c r="M61" s="10" t="s">
        <v>19</v>
      </c>
      <c r="N61" s="10" t="s">
        <v>20</v>
      </c>
    </row>
    <row r="62" ht="25.5" customHeight="1">
      <c r="A62" s="20"/>
      <c r="B62" s="20"/>
      <c r="C62" s="20"/>
      <c r="D62" s="20"/>
      <c r="E62" s="20"/>
      <c r="F62" s="20"/>
      <c r="G62" s="20"/>
      <c r="H62" s="20"/>
      <c r="I62" s="20"/>
      <c r="J62" s="20"/>
      <c r="K62" s="20"/>
      <c r="L62" s="20"/>
      <c r="M62" s="20"/>
      <c r="N62" s="20"/>
    </row>
    <row r="63" ht="15.75" customHeight="1">
      <c r="A63" s="21" t="s">
        <v>21</v>
      </c>
      <c r="B63" s="21" t="s">
        <v>22</v>
      </c>
      <c r="C63" s="21" t="s">
        <v>23</v>
      </c>
      <c r="D63" s="21" t="s">
        <v>24</v>
      </c>
      <c r="E63" s="21" t="s">
        <v>25</v>
      </c>
      <c r="F63" s="21" t="s">
        <v>26</v>
      </c>
      <c r="G63" s="21" t="s">
        <v>27</v>
      </c>
      <c r="H63" s="21" t="s">
        <v>28</v>
      </c>
      <c r="I63" s="21" t="s">
        <v>29</v>
      </c>
      <c r="J63" s="21" t="s">
        <v>30</v>
      </c>
      <c r="K63" s="21" t="s">
        <v>31</v>
      </c>
      <c r="L63" s="21" t="s">
        <v>32</v>
      </c>
      <c r="M63" s="21" t="s">
        <v>33</v>
      </c>
      <c r="N63" s="21" t="s">
        <v>34</v>
      </c>
    </row>
    <row r="64" ht="15.75" customHeight="1">
      <c r="A64" s="22" t="s">
        <v>130</v>
      </c>
      <c r="B64" s="16"/>
      <c r="C64" s="16"/>
      <c r="D64" s="16"/>
      <c r="E64" s="16"/>
      <c r="F64" s="16"/>
      <c r="G64" s="16"/>
      <c r="H64" s="16"/>
      <c r="I64" s="16"/>
      <c r="J64" s="16"/>
      <c r="K64" s="16"/>
      <c r="L64" s="16"/>
      <c r="M64" s="16"/>
      <c r="N64" s="14"/>
    </row>
    <row r="65" ht="15.75" customHeight="1">
      <c r="A65" s="62" t="s">
        <v>170</v>
      </c>
      <c r="B65" s="72" t="s">
        <v>164</v>
      </c>
      <c r="C65" s="39" t="s">
        <v>165</v>
      </c>
      <c r="D65" s="40" t="s">
        <v>39</v>
      </c>
      <c r="E65" s="41" t="s">
        <v>40</v>
      </c>
      <c r="F65" s="42" t="s">
        <v>166</v>
      </c>
      <c r="G65" s="65" t="s">
        <v>150</v>
      </c>
      <c r="H65" s="73"/>
      <c r="I65" s="44">
        <v>3000000.0</v>
      </c>
      <c r="J65" s="73"/>
      <c r="K65" s="44">
        <v>3000000.0</v>
      </c>
      <c r="L65" s="73"/>
      <c r="M65" s="73"/>
      <c r="N65" s="74"/>
    </row>
    <row r="66" ht="15.75" customHeight="1">
      <c r="A66" s="62" t="s">
        <v>173</v>
      </c>
      <c r="B66" s="72" t="s">
        <v>168</v>
      </c>
      <c r="C66" s="39" t="s">
        <v>165</v>
      </c>
      <c r="D66" s="40" t="s">
        <v>39</v>
      </c>
      <c r="E66" s="41" t="s">
        <v>40</v>
      </c>
      <c r="F66" s="42" t="s">
        <v>169</v>
      </c>
      <c r="G66" s="65" t="s">
        <v>150</v>
      </c>
      <c r="H66" s="73"/>
      <c r="I66" s="44">
        <v>1.0E7</v>
      </c>
      <c r="J66" s="73"/>
      <c r="K66" s="44">
        <v>1.0E7</v>
      </c>
      <c r="L66" s="73"/>
      <c r="M66" s="73"/>
      <c r="N66" s="74"/>
    </row>
    <row r="67" ht="15.75" customHeight="1">
      <c r="A67" s="62" t="s">
        <v>177</v>
      </c>
      <c r="B67" s="63" t="s">
        <v>446</v>
      </c>
      <c r="C67" s="52" t="s">
        <v>218</v>
      </c>
      <c r="D67" s="25" t="s">
        <v>39</v>
      </c>
      <c r="E67" s="26" t="s">
        <v>40</v>
      </c>
      <c r="F67" s="51" t="s">
        <v>447</v>
      </c>
      <c r="G67" s="26" t="s">
        <v>150</v>
      </c>
      <c r="H67" s="70"/>
      <c r="I67" s="71">
        <v>50000.0</v>
      </c>
      <c r="J67" s="84"/>
      <c r="K67" s="71">
        <v>50000.0</v>
      </c>
      <c r="L67" s="65"/>
      <c r="M67" s="65"/>
      <c r="N67" s="65"/>
    </row>
    <row r="68" ht="15.75" customHeight="1">
      <c r="A68" s="62" t="s">
        <v>180</v>
      </c>
      <c r="B68" s="63" t="s">
        <v>217</v>
      </c>
      <c r="C68" s="52" t="s">
        <v>218</v>
      </c>
      <c r="D68" s="25" t="s">
        <v>39</v>
      </c>
      <c r="E68" s="26" t="s">
        <v>40</v>
      </c>
      <c r="F68" s="51" t="s">
        <v>219</v>
      </c>
      <c r="G68" s="26" t="s">
        <v>150</v>
      </c>
      <c r="H68" s="70"/>
      <c r="I68" s="71">
        <v>100000.0</v>
      </c>
      <c r="J68" s="84"/>
      <c r="K68" s="71">
        <v>100000.0</v>
      </c>
      <c r="L68" s="65"/>
      <c r="M68" s="65"/>
      <c r="N68" s="65"/>
    </row>
    <row r="69" ht="15.75" customHeight="1">
      <c r="A69" s="62" t="s">
        <v>183</v>
      </c>
      <c r="B69" s="63" t="s">
        <v>221</v>
      </c>
      <c r="C69" s="52" t="s">
        <v>222</v>
      </c>
      <c r="D69" s="25" t="s">
        <v>39</v>
      </c>
      <c r="E69" s="26" t="s">
        <v>40</v>
      </c>
      <c r="F69" s="51" t="s">
        <v>223</v>
      </c>
      <c r="G69" s="26" t="s">
        <v>150</v>
      </c>
      <c r="H69" s="70"/>
      <c r="I69" s="71">
        <v>150000.0</v>
      </c>
      <c r="J69" s="84"/>
      <c r="K69" s="71">
        <v>150000.0</v>
      </c>
      <c r="L69" s="65"/>
      <c r="M69" s="65"/>
      <c r="N69" s="65"/>
    </row>
    <row r="70" ht="39.0" customHeight="1">
      <c r="A70" s="62" t="s">
        <v>187</v>
      </c>
      <c r="B70" s="81" t="s">
        <v>184</v>
      </c>
      <c r="C70" s="39" t="s">
        <v>185</v>
      </c>
      <c r="D70" s="25" t="s">
        <v>39</v>
      </c>
      <c r="E70" s="26" t="s">
        <v>40</v>
      </c>
      <c r="F70" s="82" t="s">
        <v>186</v>
      </c>
      <c r="G70" s="65" t="s">
        <v>150</v>
      </c>
      <c r="H70" s="33"/>
      <c r="I70" s="45">
        <v>50000.0</v>
      </c>
      <c r="J70" s="33"/>
      <c r="K70" s="45">
        <v>50000.0</v>
      </c>
      <c r="L70" s="33"/>
      <c r="M70" s="33"/>
      <c r="N70" s="34"/>
    </row>
    <row r="71" ht="15.75" customHeight="1">
      <c r="A71" s="62" t="s">
        <v>191</v>
      </c>
      <c r="B71" s="173" t="s">
        <v>448</v>
      </c>
      <c r="C71" s="39" t="s">
        <v>189</v>
      </c>
      <c r="D71" s="25" t="s">
        <v>39</v>
      </c>
      <c r="E71" s="26" t="s">
        <v>40</v>
      </c>
      <c r="F71" s="174" t="s">
        <v>449</v>
      </c>
      <c r="G71" s="65" t="s">
        <v>150</v>
      </c>
      <c r="H71" s="70"/>
      <c r="I71" s="71">
        <v>100000.0</v>
      </c>
      <c r="J71" s="51"/>
      <c r="K71" s="71">
        <v>100000.0</v>
      </c>
      <c r="L71" s="33"/>
      <c r="M71" s="33"/>
      <c r="N71" s="34"/>
    </row>
    <row r="72" ht="44.25" customHeight="1">
      <c r="A72" s="62" t="s">
        <v>194</v>
      </c>
      <c r="B72" s="63" t="s">
        <v>192</v>
      </c>
      <c r="C72" s="39" t="s">
        <v>157</v>
      </c>
      <c r="D72" s="25" t="s">
        <v>39</v>
      </c>
      <c r="E72" s="26" t="s">
        <v>40</v>
      </c>
      <c r="F72" s="83" t="s">
        <v>193</v>
      </c>
      <c r="G72" s="65" t="s">
        <v>150</v>
      </c>
      <c r="H72" s="70"/>
      <c r="I72" s="71">
        <v>322709.0</v>
      </c>
      <c r="J72" s="51"/>
      <c r="K72" s="71">
        <v>322709.0</v>
      </c>
      <c r="L72" s="33"/>
      <c r="M72" s="33"/>
      <c r="N72" s="34"/>
    </row>
    <row r="73" ht="15.75" customHeight="1">
      <c r="A73" s="62" t="s">
        <v>198</v>
      </c>
      <c r="B73" s="63" t="s">
        <v>195</v>
      </c>
      <c r="C73" s="39" t="s">
        <v>196</v>
      </c>
      <c r="D73" s="25" t="s">
        <v>39</v>
      </c>
      <c r="E73" s="26" t="s">
        <v>40</v>
      </c>
      <c r="F73" s="134" t="s">
        <v>450</v>
      </c>
      <c r="G73" s="65" t="s">
        <v>150</v>
      </c>
      <c r="H73" s="70"/>
      <c r="I73" s="71">
        <v>100000.0</v>
      </c>
      <c r="J73" s="84"/>
      <c r="K73" s="71">
        <v>100000.0</v>
      </c>
      <c r="L73" s="33"/>
      <c r="M73" s="80"/>
      <c r="N73" s="34"/>
    </row>
    <row r="74" ht="53.25" customHeight="1">
      <c r="A74" s="62" t="s">
        <v>202</v>
      </c>
      <c r="B74" s="63" t="s">
        <v>199</v>
      </c>
      <c r="C74" s="39" t="s">
        <v>200</v>
      </c>
      <c r="D74" s="25" t="s">
        <v>39</v>
      </c>
      <c r="E74" s="26" t="s">
        <v>40</v>
      </c>
      <c r="F74" s="175" t="s">
        <v>451</v>
      </c>
      <c r="G74" s="26" t="s">
        <v>150</v>
      </c>
      <c r="H74" s="70"/>
      <c r="I74" s="71">
        <v>100000.0</v>
      </c>
      <c r="J74" s="84"/>
      <c r="K74" s="71">
        <v>100000.0</v>
      </c>
      <c r="L74" s="33"/>
      <c r="M74" s="33"/>
      <c r="N74" s="34"/>
    </row>
    <row r="75" ht="15.75" customHeight="1">
      <c r="A75" s="62" t="s">
        <v>208</v>
      </c>
      <c r="B75" s="63" t="s">
        <v>203</v>
      </c>
      <c r="C75" s="39" t="s">
        <v>204</v>
      </c>
      <c r="D75" s="25" t="s">
        <v>39</v>
      </c>
      <c r="E75" s="26" t="s">
        <v>40</v>
      </c>
      <c r="F75" s="51" t="s">
        <v>205</v>
      </c>
      <c r="G75" s="26" t="s">
        <v>150</v>
      </c>
      <c r="H75" s="70"/>
      <c r="I75" s="71">
        <v>450000.0</v>
      </c>
      <c r="J75" s="84"/>
      <c r="K75" s="71">
        <v>450000.0</v>
      </c>
      <c r="L75" s="33"/>
      <c r="M75" s="33"/>
      <c r="N75" s="34"/>
      <c r="P75" s="172" t="str">
        <f>K75+K74+K73+K72+K71+K70+#REF!+#REF!+#REF!+#REF!+K66</f>
        <v>#REF!</v>
      </c>
    </row>
    <row r="76" ht="15.75" customHeight="1">
      <c r="A76" s="46" t="s">
        <v>206</v>
      </c>
    </row>
    <row r="77" ht="15.75" customHeight="1">
      <c r="A77" s="46"/>
      <c r="B77" s="46"/>
      <c r="C77" s="46"/>
      <c r="D77" s="46"/>
      <c r="E77" s="46"/>
      <c r="F77" s="46"/>
      <c r="G77" s="46"/>
      <c r="H77" s="46"/>
      <c r="I77" s="67"/>
      <c r="J77" s="46"/>
      <c r="K77" s="46"/>
      <c r="L77" s="46"/>
      <c r="M77" s="46"/>
      <c r="N77" s="46"/>
      <c r="P77" s="67"/>
    </row>
    <row r="78" ht="15.75" customHeight="1">
      <c r="A78" s="46"/>
      <c r="B78" s="46"/>
      <c r="C78" s="46"/>
      <c r="D78" s="46"/>
      <c r="E78" s="46"/>
      <c r="F78" s="46"/>
      <c r="G78" s="46"/>
      <c r="H78" s="46"/>
      <c r="I78" s="46"/>
      <c r="J78" s="46"/>
      <c r="K78" s="46"/>
      <c r="L78" s="46"/>
      <c r="M78" s="46"/>
      <c r="N78" s="46"/>
    </row>
    <row r="79" ht="29.25" customHeight="1">
      <c r="A79" s="10" t="s">
        <v>4</v>
      </c>
      <c r="B79" s="11" t="s">
        <v>5</v>
      </c>
      <c r="C79" s="49"/>
      <c r="D79" s="13" t="s">
        <v>7</v>
      </c>
      <c r="E79" s="14"/>
      <c r="F79" s="50"/>
      <c r="G79" s="50"/>
      <c r="H79" s="15" t="s">
        <v>10</v>
      </c>
      <c r="I79" s="16"/>
      <c r="J79" s="16"/>
      <c r="K79" s="14"/>
      <c r="L79" s="13" t="s">
        <v>604</v>
      </c>
      <c r="M79" s="16"/>
      <c r="N79" s="14"/>
    </row>
    <row r="80" ht="15.75" customHeight="1">
      <c r="A80" s="18"/>
      <c r="B80" s="18"/>
      <c r="C80" s="12" t="s">
        <v>6</v>
      </c>
      <c r="D80" s="10" t="s">
        <v>12</v>
      </c>
      <c r="E80" s="10" t="s">
        <v>13</v>
      </c>
      <c r="F80" s="10" t="s">
        <v>8</v>
      </c>
      <c r="G80" s="10" t="s">
        <v>9</v>
      </c>
      <c r="H80" s="10" t="s">
        <v>14</v>
      </c>
      <c r="I80" s="10" t="s">
        <v>15</v>
      </c>
      <c r="J80" s="10" t="s">
        <v>16</v>
      </c>
      <c r="K80" s="10" t="s">
        <v>17</v>
      </c>
      <c r="L80" s="10" t="s">
        <v>18</v>
      </c>
      <c r="M80" s="10" t="s">
        <v>19</v>
      </c>
      <c r="N80" s="10" t="s">
        <v>20</v>
      </c>
    </row>
    <row r="81" ht="28.5" customHeight="1">
      <c r="A81" s="20"/>
      <c r="B81" s="20"/>
      <c r="C81" s="20"/>
      <c r="D81" s="20"/>
      <c r="E81" s="20"/>
      <c r="F81" s="20"/>
      <c r="G81" s="20"/>
      <c r="H81" s="20"/>
      <c r="I81" s="20"/>
      <c r="J81" s="20"/>
      <c r="K81" s="20"/>
      <c r="L81" s="20"/>
      <c r="M81" s="20"/>
      <c r="N81" s="20"/>
    </row>
    <row r="82" ht="15.75" customHeight="1">
      <c r="A82" s="21" t="s">
        <v>21</v>
      </c>
      <c r="B82" s="21" t="s">
        <v>22</v>
      </c>
      <c r="C82" s="21" t="s">
        <v>23</v>
      </c>
      <c r="D82" s="21" t="s">
        <v>24</v>
      </c>
      <c r="E82" s="21" t="s">
        <v>25</v>
      </c>
      <c r="F82" s="21" t="s">
        <v>26</v>
      </c>
      <c r="G82" s="21" t="s">
        <v>27</v>
      </c>
      <c r="H82" s="21" t="s">
        <v>28</v>
      </c>
      <c r="I82" s="21" t="s">
        <v>29</v>
      </c>
      <c r="J82" s="21" t="s">
        <v>30</v>
      </c>
      <c r="K82" s="21" t="s">
        <v>31</v>
      </c>
      <c r="L82" s="21" t="s">
        <v>32</v>
      </c>
      <c r="M82" s="21" t="s">
        <v>33</v>
      </c>
      <c r="N82" s="21" t="s">
        <v>34</v>
      </c>
    </row>
    <row r="83" ht="15.75" customHeight="1">
      <c r="A83" s="62" t="s">
        <v>212</v>
      </c>
      <c r="B83" s="63" t="s">
        <v>209</v>
      </c>
      <c r="C83" s="52" t="s">
        <v>210</v>
      </c>
      <c r="D83" s="25" t="s">
        <v>39</v>
      </c>
      <c r="E83" s="26" t="s">
        <v>40</v>
      </c>
      <c r="F83" s="51" t="s">
        <v>211</v>
      </c>
      <c r="G83" s="26" t="s">
        <v>150</v>
      </c>
      <c r="H83" s="70"/>
      <c r="I83" s="71">
        <v>300000.0</v>
      </c>
      <c r="J83" s="84"/>
      <c r="K83" s="71">
        <v>300000.0</v>
      </c>
      <c r="L83" s="65"/>
      <c r="M83" s="65"/>
      <c r="N83" s="65"/>
    </row>
    <row r="84" ht="15.75" customHeight="1">
      <c r="A84" s="62" t="s">
        <v>216</v>
      </c>
      <c r="B84" s="63" t="s">
        <v>213</v>
      </c>
      <c r="C84" s="52" t="s">
        <v>214</v>
      </c>
      <c r="D84" s="25" t="s">
        <v>39</v>
      </c>
      <c r="E84" s="26" t="s">
        <v>40</v>
      </c>
      <c r="F84" s="51" t="s">
        <v>215</v>
      </c>
      <c r="G84" s="26" t="s">
        <v>150</v>
      </c>
      <c r="H84" s="70"/>
      <c r="I84" s="71">
        <v>250000.0</v>
      </c>
      <c r="J84" s="84"/>
      <c r="K84" s="71">
        <v>250000.0</v>
      </c>
      <c r="L84" s="65"/>
      <c r="M84" s="65"/>
      <c r="N84" s="65"/>
    </row>
    <row r="85" ht="15.75" customHeight="1">
      <c r="A85" s="62" t="s">
        <v>220</v>
      </c>
      <c r="B85" s="63" t="s">
        <v>225</v>
      </c>
      <c r="C85" s="52" t="s">
        <v>226</v>
      </c>
      <c r="D85" s="25" t="s">
        <v>39</v>
      </c>
      <c r="E85" s="26" t="s">
        <v>40</v>
      </c>
      <c r="F85" s="51" t="s">
        <v>227</v>
      </c>
      <c r="G85" s="26" t="s">
        <v>150</v>
      </c>
      <c r="H85" s="70"/>
      <c r="I85" s="71">
        <v>100000.0</v>
      </c>
      <c r="J85" s="84"/>
      <c r="K85" s="71">
        <v>100000.0</v>
      </c>
      <c r="L85" s="65"/>
      <c r="M85" s="65"/>
      <c r="N85" s="65"/>
    </row>
    <row r="86" ht="15.75" customHeight="1">
      <c r="A86" s="62" t="s">
        <v>224</v>
      </c>
      <c r="B86" s="24" t="s">
        <v>229</v>
      </c>
      <c r="C86" s="52" t="s">
        <v>226</v>
      </c>
      <c r="D86" s="25" t="s">
        <v>39</v>
      </c>
      <c r="E86" s="26" t="s">
        <v>40</v>
      </c>
      <c r="F86" s="24" t="s">
        <v>229</v>
      </c>
      <c r="G86" s="26" t="s">
        <v>150</v>
      </c>
      <c r="H86" s="70"/>
      <c r="I86" s="71">
        <v>150000.0</v>
      </c>
      <c r="J86" s="84"/>
      <c r="K86" s="71">
        <f t="shared" ref="K86:K87" si="4">I86</f>
        <v>150000</v>
      </c>
      <c r="L86" s="65"/>
      <c r="M86" s="65"/>
      <c r="N86" s="65"/>
    </row>
    <row r="87" ht="15.75" customHeight="1">
      <c r="A87" s="62" t="s">
        <v>228</v>
      </c>
      <c r="B87" s="63" t="s">
        <v>231</v>
      </c>
      <c r="C87" s="52" t="s">
        <v>226</v>
      </c>
      <c r="D87" s="25" t="s">
        <v>39</v>
      </c>
      <c r="E87" s="26" t="s">
        <v>40</v>
      </c>
      <c r="F87" s="63" t="s">
        <v>232</v>
      </c>
      <c r="G87" s="52" t="s">
        <v>150</v>
      </c>
      <c r="H87" s="70"/>
      <c r="I87" s="71">
        <v>100000.0</v>
      </c>
      <c r="J87" s="84"/>
      <c r="K87" s="71">
        <f t="shared" si="4"/>
        <v>100000</v>
      </c>
      <c r="L87" s="65"/>
      <c r="M87" s="65"/>
      <c r="N87" s="65"/>
    </row>
    <row r="88" ht="15.75" customHeight="1">
      <c r="A88" s="62" t="s">
        <v>230</v>
      </c>
      <c r="B88" s="63" t="s">
        <v>237</v>
      </c>
      <c r="C88" s="52" t="s">
        <v>226</v>
      </c>
      <c r="D88" s="25" t="s">
        <v>39</v>
      </c>
      <c r="E88" s="26" t="s">
        <v>40</v>
      </c>
      <c r="F88" s="51" t="s">
        <v>238</v>
      </c>
      <c r="G88" s="26" t="s">
        <v>150</v>
      </c>
      <c r="H88" s="70"/>
      <c r="I88" s="71">
        <v>100000.0</v>
      </c>
      <c r="J88" s="84"/>
      <c r="K88" s="71">
        <v>100000.0</v>
      </c>
      <c r="L88" s="65"/>
      <c r="M88" s="65"/>
      <c r="N88" s="65"/>
    </row>
    <row r="89" ht="15.75" customHeight="1">
      <c r="A89" s="65"/>
      <c r="B89" s="51"/>
      <c r="C89" s="52"/>
      <c r="D89" s="52"/>
      <c r="E89" s="52"/>
      <c r="F89" s="51"/>
      <c r="G89" s="52"/>
      <c r="H89" s="85" t="s">
        <v>241</v>
      </c>
      <c r="I89" s="16"/>
      <c r="J89" s="14"/>
      <c r="K89" s="86">
        <f>K88+K87+K86+K85+K84+K83+K75+K74+K73+K72+K71+K70+K69+K68+K67+K66+K65+K57+K56+K55+K54</f>
        <v>51251709</v>
      </c>
      <c r="L89" s="65"/>
      <c r="M89" s="65"/>
      <c r="N89" s="65"/>
      <c r="P89" s="172" t="str">
        <f>#REF!+K88+#REF!+K87+K86+K85+K69+K67+K84+K83</f>
        <v>#REF!</v>
      </c>
    </row>
    <row r="90" ht="15.75" customHeight="1">
      <c r="A90" s="22" t="s">
        <v>130</v>
      </c>
      <c r="B90" s="16"/>
      <c r="C90" s="16"/>
      <c r="D90" s="16"/>
      <c r="E90" s="16"/>
      <c r="F90" s="16"/>
      <c r="G90" s="16"/>
      <c r="H90" s="16"/>
      <c r="I90" s="16"/>
      <c r="J90" s="16"/>
      <c r="K90" s="16"/>
      <c r="L90" s="16"/>
      <c r="M90" s="16"/>
      <c r="N90" s="14"/>
      <c r="P90" s="66"/>
    </row>
    <row r="91" ht="15.75" customHeight="1">
      <c r="A91" s="62" t="s">
        <v>233</v>
      </c>
      <c r="B91" s="87" t="s">
        <v>245</v>
      </c>
      <c r="C91" s="88" t="s">
        <v>246</v>
      </c>
      <c r="D91" s="25" t="s">
        <v>39</v>
      </c>
      <c r="E91" s="26" t="s">
        <v>40</v>
      </c>
      <c r="F91" s="87" t="s">
        <v>247</v>
      </c>
      <c r="G91" s="23" t="s">
        <v>248</v>
      </c>
      <c r="H91" s="89"/>
      <c r="I91" s="71">
        <v>1300000.0</v>
      </c>
      <c r="J91" s="89"/>
      <c r="K91" s="71">
        <f>I91</f>
        <v>1300000</v>
      </c>
      <c r="L91" s="89"/>
      <c r="M91" s="89"/>
      <c r="N91" s="89"/>
      <c r="P91" s="66"/>
    </row>
    <row r="92" ht="15.75" customHeight="1">
      <c r="A92" s="62" t="s">
        <v>236</v>
      </c>
      <c r="B92" s="90" t="s">
        <v>250</v>
      </c>
      <c r="C92" s="88" t="s">
        <v>251</v>
      </c>
      <c r="D92" s="25" t="s">
        <v>39</v>
      </c>
      <c r="E92" s="26" t="s">
        <v>40</v>
      </c>
      <c r="F92" s="90" t="s">
        <v>252</v>
      </c>
      <c r="G92" s="23" t="s">
        <v>248</v>
      </c>
      <c r="H92" s="89"/>
      <c r="I92" s="71"/>
      <c r="J92" s="71">
        <v>4500000.0</v>
      </c>
      <c r="K92" s="71">
        <v>4500000.0</v>
      </c>
      <c r="L92" s="89"/>
      <c r="M92" s="89"/>
      <c r="N92" s="89"/>
      <c r="P92" s="172"/>
    </row>
    <row r="93" ht="15.75" customHeight="1">
      <c r="A93" s="62" t="s">
        <v>239</v>
      </c>
      <c r="B93" s="87" t="s">
        <v>254</v>
      </c>
      <c r="C93" s="88" t="s">
        <v>251</v>
      </c>
      <c r="D93" s="25" t="s">
        <v>39</v>
      </c>
      <c r="E93" s="26" t="s">
        <v>40</v>
      </c>
      <c r="F93" s="34" t="s">
        <v>255</v>
      </c>
      <c r="G93" s="23" t="s">
        <v>248</v>
      </c>
      <c r="H93" s="89"/>
      <c r="I93" s="71"/>
      <c r="J93" s="71">
        <v>250000.0</v>
      </c>
      <c r="K93" s="71">
        <v>250000.0</v>
      </c>
      <c r="L93" s="89"/>
      <c r="M93" s="89"/>
      <c r="N93" s="89"/>
      <c r="P93" s="172"/>
    </row>
    <row r="94" ht="15.75" customHeight="1">
      <c r="A94" s="62" t="s">
        <v>244</v>
      </c>
      <c r="B94" s="87" t="s">
        <v>470</v>
      </c>
      <c r="C94" s="88" t="s">
        <v>471</v>
      </c>
      <c r="D94" s="25" t="s">
        <v>39</v>
      </c>
      <c r="E94" s="26" t="s">
        <v>40</v>
      </c>
      <c r="F94" s="34" t="s">
        <v>472</v>
      </c>
      <c r="G94" s="23" t="s">
        <v>248</v>
      </c>
      <c r="H94" s="89"/>
      <c r="I94" s="71"/>
      <c r="J94" s="71">
        <v>1200000.0</v>
      </c>
      <c r="K94" s="71">
        <f>J94</f>
        <v>1200000</v>
      </c>
      <c r="L94" s="89"/>
      <c r="M94" s="89"/>
      <c r="N94" s="89"/>
      <c r="P94" s="172"/>
    </row>
    <row r="95" ht="15.75" customHeight="1">
      <c r="A95" s="46" t="s">
        <v>242</v>
      </c>
      <c r="P95" s="66"/>
    </row>
    <row r="96" ht="15.75" customHeight="1">
      <c r="P96" s="66"/>
    </row>
    <row r="97" ht="15.75" customHeight="1">
      <c r="A97" s="46"/>
    </row>
    <row r="98" ht="26.25" customHeight="1">
      <c r="A98" s="10" t="s">
        <v>4</v>
      </c>
      <c r="B98" s="11" t="s">
        <v>5</v>
      </c>
      <c r="C98" s="49"/>
      <c r="D98" s="13" t="s">
        <v>7</v>
      </c>
      <c r="E98" s="14"/>
      <c r="F98" s="50"/>
      <c r="G98" s="50"/>
      <c r="H98" s="15" t="s">
        <v>10</v>
      </c>
      <c r="I98" s="16"/>
      <c r="J98" s="16"/>
      <c r="K98" s="14"/>
      <c r="L98" s="13" t="s">
        <v>605</v>
      </c>
      <c r="M98" s="16"/>
      <c r="N98" s="14"/>
    </row>
    <row r="99" ht="15.75" customHeight="1">
      <c r="A99" s="18"/>
      <c r="B99" s="18"/>
      <c r="C99" s="12" t="s">
        <v>6</v>
      </c>
      <c r="D99" s="10" t="s">
        <v>12</v>
      </c>
      <c r="E99" s="10" t="s">
        <v>13</v>
      </c>
      <c r="F99" s="10" t="s">
        <v>8</v>
      </c>
      <c r="G99" s="10" t="s">
        <v>9</v>
      </c>
      <c r="H99" s="10" t="s">
        <v>14</v>
      </c>
      <c r="I99" s="10" t="s">
        <v>15</v>
      </c>
      <c r="J99" s="10" t="s">
        <v>16</v>
      </c>
      <c r="K99" s="10" t="s">
        <v>17</v>
      </c>
      <c r="L99" s="10" t="s">
        <v>18</v>
      </c>
      <c r="M99" s="10" t="s">
        <v>19</v>
      </c>
      <c r="N99" s="10" t="s">
        <v>20</v>
      </c>
    </row>
    <row r="100" ht="24.75" customHeight="1">
      <c r="A100" s="20"/>
      <c r="B100" s="20"/>
      <c r="C100" s="20"/>
      <c r="D100" s="20"/>
      <c r="E100" s="20"/>
      <c r="F100" s="20"/>
      <c r="G100" s="20"/>
      <c r="H100" s="20"/>
      <c r="I100" s="20"/>
      <c r="J100" s="20"/>
      <c r="K100" s="20"/>
      <c r="L100" s="20"/>
      <c r="M100" s="20"/>
      <c r="N100" s="20"/>
    </row>
    <row r="101" ht="15.75" customHeight="1">
      <c r="A101" s="21" t="s">
        <v>21</v>
      </c>
      <c r="B101" s="21" t="s">
        <v>22</v>
      </c>
      <c r="C101" s="21" t="s">
        <v>23</v>
      </c>
      <c r="D101" s="21" t="s">
        <v>24</v>
      </c>
      <c r="E101" s="21" t="s">
        <v>25</v>
      </c>
      <c r="F101" s="21" t="s">
        <v>26</v>
      </c>
      <c r="G101" s="21" t="s">
        <v>27</v>
      </c>
      <c r="H101" s="21" t="s">
        <v>28</v>
      </c>
      <c r="I101" s="21" t="s">
        <v>29</v>
      </c>
      <c r="J101" s="21" t="s">
        <v>30</v>
      </c>
      <c r="K101" s="21" t="s">
        <v>31</v>
      </c>
      <c r="L101" s="21" t="s">
        <v>32</v>
      </c>
      <c r="M101" s="21" t="s">
        <v>33</v>
      </c>
      <c r="N101" s="21" t="s">
        <v>34</v>
      </c>
    </row>
    <row r="102" ht="15.75" customHeight="1">
      <c r="A102" s="22" t="s">
        <v>130</v>
      </c>
      <c r="B102" s="16"/>
      <c r="C102" s="16"/>
      <c r="D102" s="16"/>
      <c r="E102" s="16"/>
      <c r="F102" s="16"/>
      <c r="G102" s="16"/>
      <c r="H102" s="16"/>
      <c r="I102" s="16"/>
      <c r="J102" s="16"/>
      <c r="K102" s="16"/>
      <c r="L102" s="16"/>
      <c r="M102" s="16"/>
      <c r="N102" s="14"/>
    </row>
    <row r="103" ht="15.75" customHeight="1">
      <c r="A103" s="152" t="s">
        <v>249</v>
      </c>
      <c r="B103" s="87" t="s">
        <v>474</v>
      </c>
      <c r="C103" s="88" t="s">
        <v>475</v>
      </c>
      <c r="D103" s="25" t="s">
        <v>39</v>
      </c>
      <c r="E103" s="26" t="s">
        <v>40</v>
      </c>
      <c r="F103" s="34" t="s">
        <v>476</v>
      </c>
      <c r="G103" s="23" t="s">
        <v>248</v>
      </c>
      <c r="H103" s="89"/>
      <c r="I103" s="71"/>
      <c r="J103" s="71">
        <v>200000.0</v>
      </c>
      <c r="K103" s="71">
        <f t="shared" ref="K103:K108" si="5">J103</f>
        <v>200000</v>
      </c>
      <c r="L103" s="89"/>
      <c r="M103" s="89"/>
      <c r="N103" s="89"/>
    </row>
    <row r="104" ht="15.75" customHeight="1">
      <c r="A104" s="62" t="s">
        <v>253</v>
      </c>
      <c r="B104" s="87" t="s">
        <v>477</v>
      </c>
      <c r="C104" s="88" t="s">
        <v>475</v>
      </c>
      <c r="D104" s="25" t="s">
        <v>39</v>
      </c>
      <c r="E104" s="26" t="s">
        <v>40</v>
      </c>
      <c r="F104" s="34" t="s">
        <v>478</v>
      </c>
      <c r="G104" s="23" t="s">
        <v>248</v>
      </c>
      <c r="H104" s="89"/>
      <c r="I104" s="71"/>
      <c r="J104" s="71">
        <v>92687.0</v>
      </c>
      <c r="K104" s="71">
        <f t="shared" si="5"/>
        <v>92687</v>
      </c>
      <c r="L104" s="89"/>
      <c r="M104" s="89"/>
      <c r="N104" s="89"/>
    </row>
    <row r="105" ht="15.75" customHeight="1">
      <c r="A105" s="62" t="s">
        <v>257</v>
      </c>
      <c r="B105" s="87" t="s">
        <v>479</v>
      </c>
      <c r="C105" s="88" t="s">
        <v>475</v>
      </c>
      <c r="D105" s="25" t="s">
        <v>39</v>
      </c>
      <c r="E105" s="26" t="s">
        <v>40</v>
      </c>
      <c r="F105" s="34" t="s">
        <v>480</v>
      </c>
      <c r="G105" s="23" t="s">
        <v>248</v>
      </c>
      <c r="H105" s="89"/>
      <c r="I105" s="71"/>
      <c r="J105" s="71">
        <v>100000.0</v>
      </c>
      <c r="K105" s="71">
        <f t="shared" si="5"/>
        <v>100000</v>
      </c>
      <c r="L105" s="89"/>
      <c r="M105" s="89"/>
      <c r="N105" s="89"/>
    </row>
    <row r="106" ht="15.75" customHeight="1">
      <c r="A106" s="62" t="s">
        <v>262</v>
      </c>
      <c r="B106" s="87" t="s">
        <v>481</v>
      </c>
      <c r="C106" s="88" t="s">
        <v>475</v>
      </c>
      <c r="D106" s="25" t="s">
        <v>39</v>
      </c>
      <c r="E106" s="26" t="s">
        <v>40</v>
      </c>
      <c r="F106" s="34" t="s">
        <v>482</v>
      </c>
      <c r="G106" s="23" t="s">
        <v>248</v>
      </c>
      <c r="H106" s="89"/>
      <c r="I106" s="71"/>
      <c r="J106" s="71">
        <v>250000.0</v>
      </c>
      <c r="K106" s="71">
        <f t="shared" si="5"/>
        <v>250000</v>
      </c>
      <c r="L106" s="89"/>
      <c r="M106" s="89"/>
      <c r="N106" s="89"/>
    </row>
    <row r="107" ht="15.75" customHeight="1">
      <c r="A107" s="62" t="s">
        <v>270</v>
      </c>
      <c r="B107" s="87" t="s">
        <v>483</v>
      </c>
      <c r="C107" s="88" t="s">
        <v>475</v>
      </c>
      <c r="D107" s="25" t="s">
        <v>39</v>
      </c>
      <c r="E107" s="26" t="s">
        <v>40</v>
      </c>
      <c r="F107" s="34" t="s">
        <v>484</v>
      </c>
      <c r="G107" s="23" t="s">
        <v>248</v>
      </c>
      <c r="H107" s="89"/>
      <c r="I107" s="71"/>
      <c r="J107" s="71">
        <v>200000.0</v>
      </c>
      <c r="K107" s="71">
        <f t="shared" si="5"/>
        <v>200000</v>
      </c>
      <c r="L107" s="89"/>
      <c r="M107" s="89"/>
      <c r="N107" s="89"/>
    </row>
    <row r="108" ht="15.75" customHeight="1">
      <c r="A108" s="62" t="s">
        <v>274</v>
      </c>
      <c r="B108" s="87" t="s">
        <v>485</v>
      </c>
      <c r="C108" s="88" t="s">
        <v>475</v>
      </c>
      <c r="D108" s="25" t="s">
        <v>39</v>
      </c>
      <c r="E108" s="26" t="s">
        <v>40</v>
      </c>
      <c r="F108" s="34" t="s">
        <v>486</v>
      </c>
      <c r="G108" s="23" t="s">
        <v>248</v>
      </c>
      <c r="H108" s="89"/>
      <c r="I108" s="71"/>
      <c r="J108" s="71">
        <v>50000.0</v>
      </c>
      <c r="K108" s="71">
        <f t="shared" si="5"/>
        <v>50000</v>
      </c>
      <c r="L108" s="89"/>
      <c r="M108" s="89"/>
      <c r="N108" s="89"/>
    </row>
    <row r="109" ht="15.75" customHeight="1">
      <c r="A109" s="39"/>
      <c r="B109" s="51"/>
      <c r="C109" s="52"/>
      <c r="D109" s="52"/>
      <c r="E109" s="52"/>
      <c r="F109" s="51"/>
      <c r="G109" s="52"/>
      <c r="H109" s="85" t="s">
        <v>256</v>
      </c>
      <c r="I109" s="16"/>
      <c r="J109" s="14"/>
      <c r="K109" s="86">
        <f>K108+K107+K106+K105+K104+K103+K94+K93+K92+K91</f>
        <v>8142687</v>
      </c>
      <c r="L109" s="65"/>
      <c r="M109" s="65"/>
      <c r="N109" s="65"/>
      <c r="P109" s="172">
        <v>8142687.0</v>
      </c>
    </row>
    <row r="110" ht="15.75" customHeight="1">
      <c r="A110" s="62" t="s">
        <v>280</v>
      </c>
      <c r="B110" s="63" t="s">
        <v>258</v>
      </c>
      <c r="C110" s="52" t="s">
        <v>259</v>
      </c>
      <c r="D110" s="25" t="s">
        <v>39</v>
      </c>
      <c r="E110" s="26" t="s">
        <v>40</v>
      </c>
      <c r="F110" s="51" t="s">
        <v>260</v>
      </c>
      <c r="G110" s="26" t="s">
        <v>261</v>
      </c>
      <c r="H110" s="91"/>
      <c r="I110" s="80">
        <v>4071343.0</v>
      </c>
      <c r="J110" s="91"/>
      <c r="K110" s="80">
        <f t="shared" ref="K110:K111" si="6">I110</f>
        <v>4071343</v>
      </c>
      <c r="L110" s="65"/>
      <c r="M110" s="65"/>
      <c r="N110" s="65"/>
    </row>
    <row r="111" ht="15.75" customHeight="1">
      <c r="A111" s="62" t="s">
        <v>284</v>
      </c>
      <c r="B111" s="63" t="s">
        <v>263</v>
      </c>
      <c r="C111" s="52" t="s">
        <v>264</v>
      </c>
      <c r="D111" s="92" t="s">
        <v>39</v>
      </c>
      <c r="E111" s="93" t="s">
        <v>40</v>
      </c>
      <c r="F111" s="51" t="s">
        <v>265</v>
      </c>
      <c r="G111" s="26" t="s">
        <v>266</v>
      </c>
      <c r="H111" s="70"/>
      <c r="I111" s="80">
        <v>4071344.0</v>
      </c>
      <c r="J111" s="80"/>
      <c r="K111" s="80">
        <f t="shared" si="6"/>
        <v>4071344</v>
      </c>
      <c r="L111" s="94"/>
      <c r="M111" s="94"/>
      <c r="N111" s="65"/>
    </row>
    <row r="112" ht="15.75" customHeight="1">
      <c r="A112" s="65"/>
      <c r="B112" s="51"/>
      <c r="C112" s="52"/>
      <c r="D112" s="52"/>
      <c r="E112" s="52"/>
      <c r="F112" s="51"/>
      <c r="G112" s="52"/>
      <c r="H112" s="85" t="s">
        <v>267</v>
      </c>
      <c r="I112" s="16"/>
      <c r="J112" s="14"/>
      <c r="K112" s="86">
        <f>K110+K111</f>
        <v>8142687</v>
      </c>
      <c r="L112" s="65"/>
      <c r="M112" s="65"/>
      <c r="N112" s="65"/>
      <c r="P112" s="172">
        <f>K110+K111</f>
        <v>8142687</v>
      </c>
    </row>
    <row r="113" ht="15.75" customHeight="1">
      <c r="A113" s="62" t="s">
        <v>289</v>
      </c>
      <c r="B113" s="95" t="s">
        <v>271</v>
      </c>
      <c r="C113" s="96" t="s">
        <v>272</v>
      </c>
      <c r="D113" s="97"/>
      <c r="E113" s="98"/>
      <c r="F113" s="99"/>
      <c r="G113" s="100"/>
      <c r="H113" s="100"/>
      <c r="I113" s="71">
        <v>1.53755127E7</v>
      </c>
      <c r="J113" s="100"/>
      <c r="K113" s="71">
        <v>1.53755127E7</v>
      </c>
      <c r="L113" s="50"/>
      <c r="M113" s="50"/>
      <c r="N113" s="100"/>
      <c r="P113" s="66"/>
    </row>
    <row r="114" ht="15.75" customHeight="1">
      <c r="A114" s="23"/>
      <c r="B114" s="95" t="s">
        <v>273</v>
      </c>
      <c r="C114" s="64"/>
      <c r="D114" s="101"/>
      <c r="E114" s="102"/>
      <c r="F114" s="103"/>
      <c r="G114" s="65"/>
      <c r="H114" s="65"/>
      <c r="I114" s="65"/>
      <c r="J114" s="65"/>
      <c r="K114" s="65"/>
      <c r="L114" s="65"/>
      <c r="M114" s="65"/>
      <c r="N114" s="65"/>
      <c r="P114" s="66"/>
    </row>
    <row r="115" ht="15.75" customHeight="1">
      <c r="A115" s="62" t="s">
        <v>293</v>
      </c>
      <c r="B115" s="63" t="s">
        <v>275</v>
      </c>
      <c r="C115" s="96" t="s">
        <v>276</v>
      </c>
      <c r="D115" s="25" t="s">
        <v>39</v>
      </c>
      <c r="E115" s="26" t="s">
        <v>40</v>
      </c>
      <c r="F115" s="104" t="s">
        <v>277</v>
      </c>
      <c r="G115" s="105" t="s">
        <v>278</v>
      </c>
      <c r="H115" s="70"/>
      <c r="I115" s="71">
        <v>100000.0</v>
      </c>
      <c r="J115" s="84"/>
      <c r="K115" s="71">
        <v>100000.0</v>
      </c>
      <c r="L115" s="71">
        <v>100000.0</v>
      </c>
      <c r="M115" s="80"/>
      <c r="N115" s="106" t="s">
        <v>279</v>
      </c>
      <c r="P115" s="66"/>
    </row>
    <row r="116" ht="15.75" customHeight="1">
      <c r="P116" s="172">
        <f>K125+K124+K123+K115+K113</f>
        <v>18695512.7</v>
      </c>
    </row>
    <row r="117" ht="15.75" customHeight="1">
      <c r="A117" s="46" t="s">
        <v>268</v>
      </c>
    </row>
    <row r="118" ht="15.75" customHeight="1">
      <c r="A118" s="46"/>
      <c r="B118" s="46"/>
      <c r="C118" s="46"/>
      <c r="D118" s="46"/>
      <c r="E118" s="46"/>
      <c r="F118" s="46"/>
      <c r="G118" s="46"/>
      <c r="H118" s="46"/>
      <c r="I118" s="46"/>
      <c r="J118" s="46"/>
      <c r="K118" s="46"/>
      <c r="L118" s="46"/>
      <c r="M118" s="46"/>
      <c r="N118" s="46"/>
    </row>
    <row r="119" ht="27.75" customHeight="1">
      <c r="A119" s="10" t="s">
        <v>4</v>
      </c>
      <c r="B119" s="11" t="s">
        <v>5</v>
      </c>
      <c r="C119" s="49"/>
      <c r="D119" s="13" t="s">
        <v>7</v>
      </c>
      <c r="E119" s="14"/>
      <c r="F119" s="50"/>
      <c r="G119" s="50"/>
      <c r="H119" s="15" t="s">
        <v>10</v>
      </c>
      <c r="I119" s="16"/>
      <c r="J119" s="16"/>
      <c r="K119" s="14"/>
      <c r="L119" s="13" t="s">
        <v>606</v>
      </c>
      <c r="M119" s="16"/>
      <c r="N119" s="14"/>
    </row>
    <row r="120" ht="15.75" customHeight="1">
      <c r="A120" s="18"/>
      <c r="B120" s="18"/>
      <c r="C120" s="12" t="s">
        <v>6</v>
      </c>
      <c r="D120" s="10" t="s">
        <v>12</v>
      </c>
      <c r="E120" s="10" t="s">
        <v>13</v>
      </c>
      <c r="F120" s="10" t="s">
        <v>8</v>
      </c>
      <c r="G120" s="10" t="s">
        <v>9</v>
      </c>
      <c r="H120" s="10" t="s">
        <v>14</v>
      </c>
      <c r="I120" s="19" t="s">
        <v>15</v>
      </c>
      <c r="J120" s="10" t="s">
        <v>16</v>
      </c>
      <c r="K120" s="10" t="s">
        <v>17</v>
      </c>
      <c r="L120" s="10" t="s">
        <v>18</v>
      </c>
      <c r="M120" s="10" t="s">
        <v>19</v>
      </c>
      <c r="N120" s="10" t="s">
        <v>20</v>
      </c>
    </row>
    <row r="121" ht="23.25" customHeight="1">
      <c r="A121" s="20"/>
      <c r="B121" s="20"/>
      <c r="C121" s="20"/>
      <c r="D121" s="20"/>
      <c r="E121" s="20"/>
      <c r="F121" s="20"/>
      <c r="G121" s="20"/>
      <c r="H121" s="20"/>
      <c r="I121" s="20"/>
      <c r="J121" s="20"/>
      <c r="K121" s="20"/>
      <c r="L121" s="20"/>
      <c r="M121" s="20"/>
      <c r="N121" s="20"/>
    </row>
    <row r="122" ht="15.75" customHeight="1">
      <c r="A122" s="21" t="s">
        <v>21</v>
      </c>
      <c r="B122" s="21" t="s">
        <v>22</v>
      </c>
      <c r="C122" s="21" t="s">
        <v>23</v>
      </c>
      <c r="D122" s="21" t="s">
        <v>24</v>
      </c>
      <c r="E122" s="21" t="s">
        <v>25</v>
      </c>
      <c r="F122" s="21" t="s">
        <v>26</v>
      </c>
      <c r="G122" s="21" t="s">
        <v>27</v>
      </c>
      <c r="H122" s="21" t="s">
        <v>28</v>
      </c>
      <c r="I122" s="21" t="s">
        <v>29</v>
      </c>
      <c r="J122" s="21" t="s">
        <v>30</v>
      </c>
      <c r="K122" s="21" t="s">
        <v>31</v>
      </c>
      <c r="L122" s="21" t="s">
        <v>32</v>
      </c>
      <c r="M122" s="21" t="s">
        <v>33</v>
      </c>
      <c r="N122" s="21" t="s">
        <v>34</v>
      </c>
    </row>
    <row r="123" ht="15.75" customHeight="1">
      <c r="A123" s="62" t="s">
        <v>296</v>
      </c>
      <c r="B123" s="63" t="s">
        <v>281</v>
      </c>
      <c r="C123" s="96" t="s">
        <v>123</v>
      </c>
      <c r="D123" s="25" t="s">
        <v>39</v>
      </c>
      <c r="E123" s="26" t="s">
        <v>40</v>
      </c>
      <c r="F123" s="82" t="s">
        <v>282</v>
      </c>
      <c r="G123" s="105" t="s">
        <v>278</v>
      </c>
      <c r="H123" s="70"/>
      <c r="I123" s="71">
        <v>120000.0</v>
      </c>
      <c r="J123" s="84"/>
      <c r="K123" s="71">
        <v>120000.0</v>
      </c>
      <c r="L123" s="71"/>
      <c r="M123" s="37"/>
      <c r="N123" s="106" t="s">
        <v>283</v>
      </c>
    </row>
    <row r="124" ht="15.75" customHeight="1">
      <c r="A124" s="62" t="s">
        <v>301</v>
      </c>
      <c r="B124" s="63" t="s">
        <v>285</v>
      </c>
      <c r="C124" s="96" t="s">
        <v>286</v>
      </c>
      <c r="D124" s="25" t="s">
        <v>39</v>
      </c>
      <c r="E124" s="26" t="s">
        <v>40</v>
      </c>
      <c r="F124" s="104" t="s">
        <v>287</v>
      </c>
      <c r="G124" s="105" t="s">
        <v>278</v>
      </c>
      <c r="H124" s="70"/>
      <c r="I124" s="71">
        <v>100000.0</v>
      </c>
      <c r="J124" s="84"/>
      <c r="K124" s="71">
        <v>100000.0</v>
      </c>
      <c r="L124" s="80">
        <v>100000.0</v>
      </c>
      <c r="M124" s="37"/>
      <c r="N124" s="106" t="s">
        <v>288</v>
      </c>
    </row>
    <row r="125" ht="15.75" customHeight="1">
      <c r="A125" s="62" t="s">
        <v>306</v>
      </c>
      <c r="B125" s="63" t="s">
        <v>290</v>
      </c>
      <c r="C125" s="96" t="s">
        <v>123</v>
      </c>
      <c r="D125" s="25" t="s">
        <v>39</v>
      </c>
      <c r="E125" s="26" t="s">
        <v>40</v>
      </c>
      <c r="F125" s="104" t="s">
        <v>291</v>
      </c>
      <c r="G125" s="107" t="s">
        <v>278</v>
      </c>
      <c r="H125" s="70"/>
      <c r="I125" s="31"/>
      <c r="J125" s="80">
        <v>3000000.0</v>
      </c>
      <c r="K125" s="31">
        <v>3000000.0</v>
      </c>
      <c r="L125" s="80">
        <v>3000000.0</v>
      </c>
      <c r="M125" s="37"/>
      <c r="N125" s="106" t="s">
        <v>292</v>
      </c>
    </row>
    <row r="126" ht="15.75" customHeight="1">
      <c r="A126" s="62" t="s">
        <v>309</v>
      </c>
      <c r="B126" s="63" t="s">
        <v>294</v>
      </c>
      <c r="C126" s="96" t="s">
        <v>123</v>
      </c>
      <c r="D126" s="25" t="s">
        <v>39</v>
      </c>
      <c r="E126" s="26" t="s">
        <v>40</v>
      </c>
      <c r="F126" s="63" t="s">
        <v>294</v>
      </c>
      <c r="G126" s="107" t="s">
        <v>278</v>
      </c>
      <c r="H126" s="70"/>
      <c r="I126" s="31">
        <v>4500000.0</v>
      </c>
      <c r="J126" s="84"/>
      <c r="K126" s="31">
        <v>4500000.0</v>
      </c>
      <c r="L126" s="37"/>
      <c r="M126" s="37"/>
      <c r="N126" s="106" t="s">
        <v>295</v>
      </c>
    </row>
    <row r="127" ht="15.75" customHeight="1">
      <c r="A127" s="62" t="s">
        <v>313</v>
      </c>
      <c r="B127" s="87" t="s">
        <v>297</v>
      </c>
      <c r="C127" s="96" t="s">
        <v>298</v>
      </c>
      <c r="D127" s="25" t="s">
        <v>39</v>
      </c>
      <c r="E127" s="26" t="s">
        <v>40</v>
      </c>
      <c r="F127" s="108" t="s">
        <v>299</v>
      </c>
      <c r="G127" s="107" t="s">
        <v>278</v>
      </c>
      <c r="H127" s="109"/>
      <c r="I127" s="31">
        <v>4500000.0</v>
      </c>
      <c r="J127" s="109"/>
      <c r="K127" s="37">
        <v>4500000.0</v>
      </c>
      <c r="L127" s="37"/>
      <c r="M127" s="109"/>
      <c r="N127" s="110" t="s">
        <v>300</v>
      </c>
    </row>
    <row r="128" ht="15.75" customHeight="1">
      <c r="A128" s="62" t="s">
        <v>318</v>
      </c>
      <c r="B128" s="87" t="s">
        <v>302</v>
      </c>
      <c r="C128" s="107" t="s">
        <v>303</v>
      </c>
      <c r="D128" s="52" t="s">
        <v>39</v>
      </c>
      <c r="E128" s="52" t="s">
        <v>40</v>
      </c>
      <c r="F128" s="34" t="s">
        <v>304</v>
      </c>
      <c r="G128" s="107" t="s">
        <v>278</v>
      </c>
      <c r="H128" s="109"/>
      <c r="I128" s="37"/>
      <c r="J128" s="31">
        <v>5000000.0</v>
      </c>
      <c r="K128" s="37">
        <v>5000000.0</v>
      </c>
      <c r="L128" s="37"/>
      <c r="M128" s="109"/>
      <c r="N128" s="110" t="s">
        <v>305</v>
      </c>
    </row>
    <row r="129" ht="15.75" customHeight="1">
      <c r="A129" s="62" t="s">
        <v>325</v>
      </c>
      <c r="B129" s="111" t="s">
        <v>307</v>
      </c>
      <c r="C129" s="96" t="s">
        <v>298</v>
      </c>
      <c r="D129" s="52" t="s">
        <v>39</v>
      </c>
      <c r="E129" s="52" t="s">
        <v>40</v>
      </c>
      <c r="F129" s="34" t="s">
        <v>308</v>
      </c>
      <c r="G129" s="107" t="s">
        <v>278</v>
      </c>
      <c r="H129" s="109"/>
      <c r="I129" s="37"/>
      <c r="J129" s="71">
        <v>2700000.0</v>
      </c>
      <c r="K129" s="112">
        <v>2700000.0</v>
      </c>
      <c r="L129" s="113"/>
      <c r="M129" s="109"/>
      <c r="N129" s="114"/>
    </row>
    <row r="130" ht="58.5" customHeight="1">
      <c r="A130" s="62" t="s">
        <v>329</v>
      </c>
      <c r="B130" s="115" t="s">
        <v>310</v>
      </c>
      <c r="C130" s="96" t="s">
        <v>272</v>
      </c>
      <c r="D130" s="52" t="s">
        <v>39</v>
      </c>
      <c r="E130" s="52" t="s">
        <v>40</v>
      </c>
      <c r="F130" s="34" t="s">
        <v>311</v>
      </c>
      <c r="G130" s="107" t="s">
        <v>278</v>
      </c>
      <c r="H130" s="109"/>
      <c r="I130" s="37"/>
      <c r="J130" s="31">
        <v>4201982.0</v>
      </c>
      <c r="K130" s="37">
        <v>4201982.0</v>
      </c>
      <c r="L130" s="113"/>
      <c r="M130" s="109"/>
      <c r="N130" s="114"/>
    </row>
    <row r="131" ht="16.5" customHeight="1">
      <c r="A131" s="116"/>
      <c r="B131" s="95" t="s">
        <v>312</v>
      </c>
      <c r="C131" s="96"/>
      <c r="D131" s="25"/>
      <c r="E131" s="26"/>
      <c r="F131" s="34"/>
      <c r="G131" s="107"/>
      <c r="H131" s="109"/>
      <c r="I131" s="113"/>
      <c r="J131" s="109"/>
      <c r="K131" s="113"/>
      <c r="L131" s="113"/>
      <c r="M131" s="109"/>
      <c r="N131" s="116"/>
    </row>
    <row r="132" ht="76.5" customHeight="1">
      <c r="A132" s="62" t="s">
        <v>336</v>
      </c>
      <c r="B132" s="63" t="s">
        <v>314</v>
      </c>
      <c r="C132" s="117" t="s">
        <v>123</v>
      </c>
      <c r="D132" s="25" t="s">
        <v>315</v>
      </c>
      <c r="E132" s="26" t="s">
        <v>40</v>
      </c>
      <c r="F132" s="108" t="s">
        <v>316</v>
      </c>
      <c r="G132" s="107" t="s">
        <v>278</v>
      </c>
      <c r="H132" s="70"/>
      <c r="I132" s="31">
        <v>500000.0</v>
      </c>
      <c r="J132" s="84"/>
      <c r="K132" s="31">
        <v>500000.0</v>
      </c>
      <c r="L132" s="37">
        <v>500000.0</v>
      </c>
      <c r="M132" s="37"/>
      <c r="N132" s="106" t="s">
        <v>317</v>
      </c>
    </row>
    <row r="133" ht="15.75" customHeight="1">
      <c r="P133" s="172">
        <f>K143+K142+K141+K132+K130+K129+K128+K127+K126</f>
        <v>23901982</v>
      </c>
    </row>
    <row r="134" ht="15.75" customHeight="1">
      <c r="A134" s="46" t="s">
        <v>323</v>
      </c>
    </row>
    <row r="135" ht="15.75" customHeight="1"/>
    <row r="136" ht="15.75" customHeight="1">
      <c r="A136" s="10" t="s">
        <v>4</v>
      </c>
      <c r="B136" s="11" t="s">
        <v>5</v>
      </c>
      <c r="C136" s="49"/>
      <c r="D136" s="13" t="s">
        <v>7</v>
      </c>
      <c r="E136" s="14"/>
      <c r="F136" s="50"/>
      <c r="G136" s="50"/>
      <c r="H136" s="15" t="s">
        <v>10</v>
      </c>
      <c r="I136" s="16"/>
      <c r="J136" s="16"/>
      <c r="K136" s="14"/>
      <c r="L136" s="17" t="s">
        <v>607</v>
      </c>
      <c r="M136" s="16"/>
      <c r="N136" s="14"/>
    </row>
    <row r="137" ht="15.75" customHeight="1">
      <c r="A137" s="18"/>
      <c r="B137" s="18"/>
      <c r="C137" s="12" t="s">
        <v>6</v>
      </c>
      <c r="D137" s="10" t="s">
        <v>12</v>
      </c>
      <c r="E137" s="10" t="s">
        <v>13</v>
      </c>
      <c r="F137" s="10" t="s">
        <v>8</v>
      </c>
      <c r="G137" s="10" t="s">
        <v>9</v>
      </c>
      <c r="H137" s="10" t="s">
        <v>14</v>
      </c>
      <c r="I137" s="10" t="s">
        <v>15</v>
      </c>
      <c r="J137" s="10" t="s">
        <v>16</v>
      </c>
      <c r="K137" s="10" t="s">
        <v>17</v>
      </c>
      <c r="L137" s="10" t="s">
        <v>18</v>
      </c>
      <c r="M137" s="10" t="s">
        <v>19</v>
      </c>
      <c r="N137" s="10" t="s">
        <v>20</v>
      </c>
    </row>
    <row r="138" ht="27.75" customHeight="1">
      <c r="A138" s="20"/>
      <c r="B138" s="20"/>
      <c r="C138" s="20"/>
      <c r="D138" s="20"/>
      <c r="E138" s="20"/>
      <c r="F138" s="20"/>
      <c r="G138" s="20"/>
      <c r="H138" s="20"/>
      <c r="I138" s="20"/>
      <c r="J138" s="20"/>
      <c r="K138" s="20"/>
      <c r="L138" s="20"/>
      <c r="M138" s="20"/>
      <c r="N138" s="20"/>
    </row>
    <row r="139" ht="15.75" customHeight="1">
      <c r="A139" s="21" t="s">
        <v>21</v>
      </c>
      <c r="B139" s="21" t="s">
        <v>22</v>
      </c>
      <c r="C139" s="21" t="s">
        <v>23</v>
      </c>
      <c r="D139" s="21" t="s">
        <v>24</v>
      </c>
      <c r="E139" s="21" t="s">
        <v>25</v>
      </c>
      <c r="F139" s="21" t="s">
        <v>26</v>
      </c>
      <c r="G139" s="21" t="s">
        <v>27</v>
      </c>
      <c r="H139" s="21" t="s">
        <v>28</v>
      </c>
      <c r="I139" s="21" t="s">
        <v>29</v>
      </c>
      <c r="J139" s="21" t="s">
        <v>30</v>
      </c>
      <c r="K139" s="21" t="s">
        <v>31</v>
      </c>
      <c r="L139" s="21" t="s">
        <v>32</v>
      </c>
      <c r="M139" s="21" t="s">
        <v>33</v>
      </c>
      <c r="N139" s="21" t="s">
        <v>34</v>
      </c>
    </row>
    <row r="140" ht="15.75" customHeight="1">
      <c r="A140" s="116"/>
      <c r="B140" s="95" t="s">
        <v>312</v>
      </c>
      <c r="C140" s="96"/>
      <c r="D140" s="25"/>
      <c r="E140" s="26"/>
      <c r="F140" s="34"/>
      <c r="G140" s="107"/>
      <c r="H140" s="109"/>
      <c r="I140" s="113"/>
      <c r="J140" s="109"/>
      <c r="K140" s="113"/>
      <c r="L140" s="113"/>
      <c r="M140" s="109"/>
      <c r="N140" s="116"/>
    </row>
    <row r="141" ht="15.75" customHeight="1">
      <c r="A141" s="62" t="s">
        <v>339</v>
      </c>
      <c r="B141" s="75" t="s">
        <v>319</v>
      </c>
      <c r="C141" s="117" t="s">
        <v>320</v>
      </c>
      <c r="D141" s="25" t="s">
        <v>315</v>
      </c>
      <c r="E141" s="26" t="s">
        <v>40</v>
      </c>
      <c r="F141" s="82" t="s">
        <v>321</v>
      </c>
      <c r="G141" s="107" t="s">
        <v>278</v>
      </c>
      <c r="H141" s="70"/>
      <c r="I141" s="31"/>
      <c r="J141" s="31">
        <v>1500000.0</v>
      </c>
      <c r="K141" s="31">
        <v>1500000.0</v>
      </c>
      <c r="L141" s="37"/>
      <c r="M141" s="37"/>
      <c r="N141" s="106" t="s">
        <v>322</v>
      </c>
    </row>
    <row r="142" ht="15.75" customHeight="1">
      <c r="A142" s="62" t="s">
        <v>343</v>
      </c>
      <c r="B142" s="83" t="s">
        <v>326</v>
      </c>
      <c r="C142" s="52" t="s">
        <v>123</v>
      </c>
      <c r="D142" s="52" t="s">
        <v>315</v>
      </c>
      <c r="E142" s="52" t="s">
        <v>40</v>
      </c>
      <c r="F142" s="82" t="s">
        <v>327</v>
      </c>
      <c r="G142" s="107" t="s">
        <v>278</v>
      </c>
      <c r="H142" s="70"/>
      <c r="I142" s="31">
        <v>500000.0</v>
      </c>
      <c r="J142" s="84"/>
      <c r="K142" s="31">
        <v>500000.0</v>
      </c>
      <c r="L142" s="31">
        <v>500000.0</v>
      </c>
      <c r="M142" s="37"/>
      <c r="N142" s="106" t="s">
        <v>328</v>
      </c>
    </row>
    <row r="143" ht="15.75" customHeight="1">
      <c r="A143" s="62" t="s">
        <v>345</v>
      </c>
      <c r="B143" s="118" t="s">
        <v>330</v>
      </c>
      <c r="C143" s="117" t="s">
        <v>123</v>
      </c>
      <c r="D143" s="40" t="s">
        <v>315</v>
      </c>
      <c r="E143" s="41" t="s">
        <v>40</v>
      </c>
      <c r="F143" s="69" t="s">
        <v>331</v>
      </c>
      <c r="G143" s="96" t="s">
        <v>278</v>
      </c>
      <c r="H143" s="119"/>
      <c r="I143" s="43">
        <v>500000.0</v>
      </c>
      <c r="J143" s="120"/>
      <c r="K143" s="43">
        <v>500000.0</v>
      </c>
      <c r="L143" s="121"/>
      <c r="M143" s="44"/>
      <c r="N143" s="122" t="s">
        <v>332</v>
      </c>
    </row>
    <row r="144" ht="15.75" customHeight="1">
      <c r="A144" s="116"/>
      <c r="B144" s="95" t="s">
        <v>335</v>
      </c>
      <c r="C144" s="96"/>
      <c r="D144" s="25"/>
      <c r="E144" s="26"/>
      <c r="F144" s="83"/>
      <c r="G144" s="105"/>
      <c r="H144" s="70"/>
      <c r="I144" s="84"/>
      <c r="J144" s="84"/>
      <c r="K144" s="31"/>
      <c r="L144" s="37"/>
      <c r="M144" s="37"/>
      <c r="N144" s="133"/>
    </row>
    <row r="145" ht="130.5" customHeight="1">
      <c r="A145" s="62" t="s">
        <v>347</v>
      </c>
      <c r="B145" s="63" t="s">
        <v>337</v>
      </c>
      <c r="C145" s="96" t="s">
        <v>123</v>
      </c>
      <c r="D145" s="25" t="s">
        <v>315</v>
      </c>
      <c r="E145" s="26" t="s">
        <v>40</v>
      </c>
      <c r="F145" s="134" t="s">
        <v>338</v>
      </c>
      <c r="G145" s="107" t="s">
        <v>278</v>
      </c>
      <c r="H145" s="70"/>
      <c r="I145" s="31">
        <v>4000000.0</v>
      </c>
      <c r="J145" s="84"/>
      <c r="K145" s="31">
        <v>4000000.0</v>
      </c>
      <c r="L145" s="37"/>
      <c r="M145" s="37"/>
      <c r="N145" s="133"/>
    </row>
    <row r="146" ht="207.75" customHeight="1">
      <c r="A146" s="62" t="s">
        <v>489</v>
      </c>
      <c r="B146" s="95" t="s">
        <v>340</v>
      </c>
      <c r="C146" s="117" t="s">
        <v>123</v>
      </c>
      <c r="D146" s="25" t="s">
        <v>315</v>
      </c>
      <c r="E146" s="26" t="s">
        <v>40</v>
      </c>
      <c r="F146" s="134" t="s">
        <v>341</v>
      </c>
      <c r="G146" s="107" t="s">
        <v>278</v>
      </c>
      <c r="H146" s="70"/>
      <c r="I146" s="31">
        <v>4000000.0</v>
      </c>
      <c r="J146" s="84"/>
      <c r="K146" s="31">
        <v>4000000.0</v>
      </c>
      <c r="L146" s="37"/>
      <c r="M146" s="37"/>
      <c r="N146" s="133"/>
    </row>
    <row r="147" ht="15.75" customHeight="1">
      <c r="A147" s="46" t="s">
        <v>333</v>
      </c>
    </row>
    <row r="148" ht="15.75" customHeight="1">
      <c r="A148" s="46"/>
      <c r="B148" s="46"/>
      <c r="C148" s="46"/>
      <c r="D148" s="46"/>
      <c r="E148" s="46"/>
      <c r="F148" s="46"/>
      <c r="G148" s="46"/>
      <c r="H148" s="46"/>
      <c r="I148" s="46"/>
      <c r="J148" s="46"/>
      <c r="K148" s="46"/>
      <c r="L148" s="46"/>
      <c r="M148" s="46"/>
      <c r="N148" s="46"/>
    </row>
    <row r="149" ht="26.25" customHeight="1">
      <c r="A149" s="10" t="s">
        <v>4</v>
      </c>
      <c r="B149" s="11" t="s">
        <v>5</v>
      </c>
      <c r="C149" s="49"/>
      <c r="D149" s="13" t="s">
        <v>7</v>
      </c>
      <c r="E149" s="14"/>
      <c r="F149" s="50"/>
      <c r="G149" s="50"/>
      <c r="H149" s="15" t="s">
        <v>10</v>
      </c>
      <c r="I149" s="16"/>
      <c r="J149" s="16"/>
      <c r="K149" s="14"/>
      <c r="L149" s="13" t="s">
        <v>608</v>
      </c>
      <c r="M149" s="16"/>
      <c r="N149" s="14"/>
    </row>
    <row r="150" ht="15.75" customHeight="1">
      <c r="A150" s="18"/>
      <c r="B150" s="18"/>
      <c r="C150" s="12" t="s">
        <v>6</v>
      </c>
      <c r="D150" s="10" t="s">
        <v>12</v>
      </c>
      <c r="E150" s="10" t="s">
        <v>13</v>
      </c>
      <c r="F150" s="10" t="s">
        <v>8</v>
      </c>
      <c r="G150" s="10" t="s">
        <v>9</v>
      </c>
      <c r="H150" s="10" t="s">
        <v>14</v>
      </c>
      <c r="I150" s="10" t="s">
        <v>15</v>
      </c>
      <c r="J150" s="10" t="s">
        <v>16</v>
      </c>
      <c r="K150" s="10" t="s">
        <v>17</v>
      </c>
      <c r="L150" s="10" t="s">
        <v>18</v>
      </c>
      <c r="M150" s="10" t="s">
        <v>19</v>
      </c>
      <c r="N150" s="10" t="s">
        <v>20</v>
      </c>
    </row>
    <row r="151" ht="24.75" customHeight="1">
      <c r="A151" s="20"/>
      <c r="B151" s="20"/>
      <c r="C151" s="20"/>
      <c r="D151" s="20"/>
      <c r="E151" s="20"/>
      <c r="F151" s="20"/>
      <c r="G151" s="20"/>
      <c r="H151" s="20"/>
      <c r="I151" s="20"/>
      <c r="J151" s="20"/>
      <c r="K151" s="20"/>
      <c r="L151" s="20"/>
      <c r="M151" s="20"/>
      <c r="N151" s="20"/>
    </row>
    <row r="152" ht="15.75" customHeight="1">
      <c r="A152" s="21" t="s">
        <v>21</v>
      </c>
      <c r="B152" s="21" t="s">
        <v>22</v>
      </c>
      <c r="C152" s="21" t="s">
        <v>23</v>
      </c>
      <c r="D152" s="21" t="s">
        <v>24</v>
      </c>
      <c r="E152" s="21" t="s">
        <v>25</v>
      </c>
      <c r="F152" s="21" t="s">
        <v>26</v>
      </c>
      <c r="G152" s="21" t="s">
        <v>27</v>
      </c>
      <c r="H152" s="21" t="s">
        <v>28</v>
      </c>
      <c r="I152" s="21" t="s">
        <v>29</v>
      </c>
      <c r="J152" s="21" t="s">
        <v>30</v>
      </c>
      <c r="K152" s="21" t="s">
        <v>31</v>
      </c>
      <c r="L152" s="21" t="s">
        <v>32</v>
      </c>
      <c r="M152" s="21" t="s">
        <v>33</v>
      </c>
      <c r="N152" s="21" t="s">
        <v>34</v>
      </c>
    </row>
    <row r="153" ht="15.75" customHeight="1">
      <c r="A153" s="100"/>
      <c r="B153" s="95" t="s">
        <v>342</v>
      </c>
      <c r="C153" s="117"/>
      <c r="D153" s="25"/>
      <c r="E153" s="26"/>
      <c r="F153" s="82"/>
      <c r="G153" s="107"/>
      <c r="H153" s="70"/>
      <c r="I153" s="31"/>
      <c r="J153" s="84"/>
      <c r="K153" s="31"/>
      <c r="L153" s="37"/>
      <c r="M153" s="37"/>
      <c r="N153" s="133"/>
    </row>
    <row r="154" ht="15.75" customHeight="1">
      <c r="A154" s="62" t="s">
        <v>491</v>
      </c>
      <c r="B154" s="77" t="s">
        <v>344</v>
      </c>
      <c r="C154" s="117" t="s">
        <v>123</v>
      </c>
      <c r="D154" s="25" t="s">
        <v>315</v>
      </c>
      <c r="E154" s="26" t="s">
        <v>40</v>
      </c>
      <c r="F154" s="134"/>
      <c r="G154" s="107" t="s">
        <v>278</v>
      </c>
      <c r="H154" s="70"/>
      <c r="I154" s="31"/>
      <c r="J154" s="84"/>
      <c r="K154" s="31">
        <v>150000.0</v>
      </c>
      <c r="L154" s="37"/>
      <c r="M154" s="37"/>
      <c r="N154" s="133"/>
    </row>
    <row r="155" ht="15.75" customHeight="1">
      <c r="A155" s="62" t="s">
        <v>492</v>
      </c>
      <c r="B155" s="63" t="s">
        <v>346</v>
      </c>
      <c r="C155" s="117" t="s">
        <v>123</v>
      </c>
      <c r="D155" s="25" t="s">
        <v>315</v>
      </c>
      <c r="E155" s="26" t="s">
        <v>40</v>
      </c>
      <c r="F155" s="87"/>
      <c r="G155" s="107" t="s">
        <v>278</v>
      </c>
      <c r="H155" s="70"/>
      <c r="I155" s="31"/>
      <c r="J155" s="84"/>
      <c r="K155" s="31">
        <v>354214.3</v>
      </c>
      <c r="L155" s="37"/>
      <c r="M155" s="37"/>
      <c r="N155" s="133"/>
    </row>
    <row r="156" ht="15.75" customHeight="1">
      <c r="A156" s="62" t="s">
        <v>493</v>
      </c>
      <c r="B156" s="63" t="s">
        <v>348</v>
      </c>
      <c r="C156" s="117" t="s">
        <v>123</v>
      </c>
      <c r="D156" s="25" t="s">
        <v>315</v>
      </c>
      <c r="E156" s="26" t="s">
        <v>40</v>
      </c>
      <c r="F156" s="75"/>
      <c r="G156" s="107" t="s">
        <v>278</v>
      </c>
      <c r="H156" s="70"/>
      <c r="I156" s="31"/>
      <c r="J156" s="84"/>
      <c r="K156" s="31">
        <v>150000.0</v>
      </c>
      <c r="L156" s="37"/>
      <c r="M156" s="37"/>
      <c r="N156" s="133"/>
    </row>
    <row r="157" ht="15.75" customHeight="1">
      <c r="A157" s="27"/>
      <c r="B157" s="27"/>
      <c r="C157" s="27"/>
      <c r="D157" s="27"/>
      <c r="E157" s="27"/>
      <c r="F157" s="27"/>
      <c r="G157" s="27"/>
      <c r="H157" s="85" t="s">
        <v>349</v>
      </c>
      <c r="I157" s="16"/>
      <c r="J157" s="14"/>
      <c r="K157" s="86">
        <f>K156+K155+K154+K146+K145+K143+K142+K141+K132+K130+K129+K128+K127+K126+K125+K124+K123+K115+K113</f>
        <v>51251709</v>
      </c>
      <c r="L157" s="27"/>
      <c r="M157" s="27"/>
      <c r="N157" s="27"/>
    </row>
    <row r="158" ht="15.75" customHeight="1">
      <c r="A158" s="146" t="s">
        <v>352</v>
      </c>
      <c r="B158" s="48"/>
      <c r="C158" s="48"/>
      <c r="D158" s="48"/>
      <c r="E158" s="48"/>
      <c r="F158" s="48"/>
      <c r="G158" s="48"/>
      <c r="H158" s="48"/>
      <c r="I158" s="48"/>
      <c r="J158" s="48"/>
      <c r="K158" s="48"/>
      <c r="L158" s="48"/>
      <c r="M158" s="48"/>
      <c r="N158" s="147"/>
    </row>
    <row r="159" ht="15.75" customHeight="1">
      <c r="A159" s="152" t="s">
        <v>353</v>
      </c>
      <c r="B159" s="63" t="s">
        <v>354</v>
      </c>
      <c r="C159" s="52" t="s">
        <v>355</v>
      </c>
      <c r="D159" s="25" t="s">
        <v>39</v>
      </c>
      <c r="E159" s="26" t="s">
        <v>40</v>
      </c>
      <c r="F159" s="51" t="s">
        <v>356</v>
      </c>
      <c r="G159" s="26" t="s">
        <v>135</v>
      </c>
      <c r="H159" s="70"/>
      <c r="I159" s="31">
        <v>3.509993142E7</v>
      </c>
      <c r="J159" s="51"/>
      <c r="K159" s="31">
        <f t="shared" ref="K159:K162" si="7">SUM(I159:J159)</f>
        <v>35099931.42</v>
      </c>
      <c r="L159" s="33"/>
      <c r="M159" s="33"/>
      <c r="N159" s="34"/>
    </row>
    <row r="160" ht="15.75" customHeight="1">
      <c r="A160" s="152" t="s">
        <v>357</v>
      </c>
      <c r="B160" s="63" t="s">
        <v>358</v>
      </c>
      <c r="C160" s="52" t="s">
        <v>355</v>
      </c>
      <c r="D160" s="25" t="s">
        <v>39</v>
      </c>
      <c r="E160" s="26" t="s">
        <v>40</v>
      </c>
      <c r="F160" s="51" t="s">
        <v>356</v>
      </c>
      <c r="G160" s="26" t="s">
        <v>135</v>
      </c>
      <c r="H160" s="70"/>
      <c r="I160" s="31">
        <v>4.498E7</v>
      </c>
      <c r="J160" s="51"/>
      <c r="K160" s="31">
        <f t="shared" si="7"/>
        <v>44980000</v>
      </c>
      <c r="L160" s="33"/>
      <c r="M160" s="33"/>
      <c r="N160" s="34"/>
    </row>
    <row r="161" ht="15.75" customHeight="1">
      <c r="A161" s="152" t="s">
        <v>359</v>
      </c>
      <c r="B161" s="63" t="s">
        <v>360</v>
      </c>
      <c r="C161" s="52" t="s">
        <v>355</v>
      </c>
      <c r="D161" s="25" t="s">
        <v>39</v>
      </c>
      <c r="E161" s="26" t="s">
        <v>40</v>
      </c>
      <c r="F161" s="51" t="s">
        <v>356</v>
      </c>
      <c r="G161" s="26" t="s">
        <v>135</v>
      </c>
      <c r="H161" s="70"/>
      <c r="I161" s="31">
        <v>5000000.0</v>
      </c>
      <c r="J161" s="51"/>
      <c r="K161" s="31">
        <f t="shared" si="7"/>
        <v>5000000</v>
      </c>
      <c r="L161" s="33"/>
      <c r="M161" s="33"/>
      <c r="N161" s="34"/>
    </row>
    <row r="162" ht="15.75" customHeight="1">
      <c r="A162" s="152" t="s">
        <v>361</v>
      </c>
      <c r="B162" s="63" t="s">
        <v>362</v>
      </c>
      <c r="C162" s="52" t="s">
        <v>355</v>
      </c>
      <c r="D162" s="25" t="s">
        <v>39</v>
      </c>
      <c r="E162" s="26" t="s">
        <v>40</v>
      </c>
      <c r="F162" s="51" t="s">
        <v>356</v>
      </c>
      <c r="G162" s="26" t="s">
        <v>135</v>
      </c>
      <c r="H162" s="70"/>
      <c r="I162" s="31">
        <v>1500000.0</v>
      </c>
      <c r="J162" s="51"/>
      <c r="K162" s="31">
        <f t="shared" si="7"/>
        <v>1500000</v>
      </c>
      <c r="L162" s="33"/>
      <c r="M162" s="33"/>
      <c r="N162" s="34"/>
    </row>
    <row r="163" ht="15.75" customHeight="1">
      <c r="A163" s="152" t="s">
        <v>363</v>
      </c>
      <c r="B163" s="63" t="s">
        <v>494</v>
      </c>
      <c r="C163" s="52" t="s">
        <v>495</v>
      </c>
      <c r="D163" s="25" t="s">
        <v>39</v>
      </c>
      <c r="E163" s="26" t="s">
        <v>40</v>
      </c>
      <c r="F163" s="51" t="s">
        <v>496</v>
      </c>
      <c r="G163" s="26" t="s">
        <v>135</v>
      </c>
      <c r="H163" s="70"/>
      <c r="I163" s="31"/>
      <c r="J163" s="70">
        <v>1.0E7</v>
      </c>
      <c r="K163" s="31">
        <v>1.0E7</v>
      </c>
      <c r="L163" s="33"/>
      <c r="M163" s="33"/>
      <c r="N163" s="34"/>
    </row>
    <row r="164" ht="15.75" customHeight="1">
      <c r="A164" s="152" t="s">
        <v>366</v>
      </c>
      <c r="B164" s="63" t="s">
        <v>497</v>
      </c>
      <c r="C164" s="52" t="s">
        <v>495</v>
      </c>
      <c r="D164" s="25" t="s">
        <v>39</v>
      </c>
      <c r="E164" s="26" t="s">
        <v>40</v>
      </c>
      <c r="F164" s="51" t="s">
        <v>498</v>
      </c>
      <c r="G164" s="26" t="s">
        <v>135</v>
      </c>
      <c r="H164" s="70"/>
      <c r="I164" s="31"/>
      <c r="J164" s="70">
        <v>3000000.0</v>
      </c>
      <c r="K164" s="31">
        <f>J164</f>
        <v>3000000</v>
      </c>
      <c r="L164" s="33"/>
      <c r="M164" s="33"/>
      <c r="N164" s="34"/>
    </row>
    <row r="165" ht="15.75" customHeight="1">
      <c r="A165" s="152" t="s">
        <v>369</v>
      </c>
      <c r="B165" s="63" t="s">
        <v>367</v>
      </c>
      <c r="C165" s="52" t="s">
        <v>112</v>
      </c>
      <c r="D165" s="25" t="s">
        <v>39</v>
      </c>
      <c r="E165" s="26" t="s">
        <v>40</v>
      </c>
      <c r="F165" s="51" t="s">
        <v>368</v>
      </c>
      <c r="G165" s="26" t="s">
        <v>135</v>
      </c>
      <c r="H165" s="70"/>
      <c r="I165" s="148"/>
      <c r="J165" s="148">
        <v>2200000.0</v>
      </c>
      <c r="K165" s="31">
        <f t="shared" ref="K165:K166" si="8">SUM(I165:J165)</f>
        <v>2200000</v>
      </c>
      <c r="L165" s="33"/>
      <c r="M165" s="33"/>
      <c r="N165" s="34"/>
    </row>
    <row r="166" ht="15.75" customHeight="1">
      <c r="A166" s="152" t="s">
        <v>372</v>
      </c>
      <c r="B166" s="63" t="s">
        <v>370</v>
      </c>
      <c r="C166" s="52" t="s">
        <v>112</v>
      </c>
      <c r="D166" s="25" t="s">
        <v>39</v>
      </c>
      <c r="E166" s="26" t="s">
        <v>40</v>
      </c>
      <c r="F166" s="51" t="s">
        <v>371</v>
      </c>
      <c r="G166" s="26" t="s">
        <v>135</v>
      </c>
      <c r="H166" s="70"/>
      <c r="I166" s="148"/>
      <c r="J166" s="148">
        <v>850000.0</v>
      </c>
      <c r="K166" s="31">
        <f t="shared" si="8"/>
        <v>850000</v>
      </c>
      <c r="L166" s="80"/>
      <c r="M166" s="33"/>
      <c r="N166" s="34"/>
    </row>
    <row r="167" ht="15.75" customHeight="1"/>
    <row r="168" ht="15.75" customHeight="1">
      <c r="A168" s="46" t="s">
        <v>350</v>
      </c>
    </row>
    <row r="169" ht="15.75" customHeight="1">
      <c r="A169" s="46"/>
      <c r="B169" s="123"/>
      <c r="C169" s="124"/>
      <c r="D169" s="124"/>
      <c r="E169" s="124"/>
      <c r="F169" s="123"/>
      <c r="G169" s="124"/>
      <c r="H169" s="127"/>
      <c r="I169" s="123"/>
      <c r="J169" s="123"/>
      <c r="K169" s="129"/>
      <c r="L169" s="149"/>
      <c r="M169" s="149"/>
      <c r="N169" s="150"/>
    </row>
    <row r="170" ht="15.75" customHeight="1">
      <c r="A170" s="10" t="s">
        <v>4</v>
      </c>
      <c r="B170" s="11" t="s">
        <v>5</v>
      </c>
      <c r="C170" s="49"/>
      <c r="D170" s="13" t="s">
        <v>7</v>
      </c>
      <c r="E170" s="14"/>
      <c r="F170" s="50"/>
      <c r="G170" s="50"/>
      <c r="H170" s="15" t="s">
        <v>10</v>
      </c>
      <c r="I170" s="16"/>
      <c r="J170" s="16"/>
      <c r="K170" s="14"/>
      <c r="L170" s="17" t="s">
        <v>609</v>
      </c>
      <c r="M170" s="16"/>
      <c r="N170" s="14"/>
    </row>
    <row r="171" ht="15.75" customHeight="1">
      <c r="A171" s="18"/>
      <c r="B171" s="18"/>
      <c r="C171" s="12" t="s">
        <v>6</v>
      </c>
      <c r="D171" s="10" t="s">
        <v>12</v>
      </c>
      <c r="E171" s="10" t="s">
        <v>13</v>
      </c>
      <c r="F171" s="10" t="s">
        <v>8</v>
      </c>
      <c r="G171" s="10" t="s">
        <v>9</v>
      </c>
      <c r="H171" s="10" t="s">
        <v>14</v>
      </c>
      <c r="I171" s="10" t="s">
        <v>15</v>
      </c>
      <c r="J171" s="10" t="s">
        <v>16</v>
      </c>
      <c r="K171" s="10" t="s">
        <v>17</v>
      </c>
      <c r="L171" s="10" t="s">
        <v>18</v>
      </c>
      <c r="M171" s="10" t="s">
        <v>19</v>
      </c>
      <c r="N171" s="10" t="s">
        <v>20</v>
      </c>
    </row>
    <row r="172" ht="24.0" customHeight="1">
      <c r="A172" s="20"/>
      <c r="B172" s="20"/>
      <c r="C172" s="20"/>
      <c r="D172" s="20"/>
      <c r="E172" s="20"/>
      <c r="F172" s="20"/>
      <c r="G172" s="20"/>
      <c r="H172" s="20"/>
      <c r="I172" s="20"/>
      <c r="J172" s="20"/>
      <c r="K172" s="20"/>
      <c r="L172" s="20"/>
      <c r="M172" s="20"/>
      <c r="N172" s="20"/>
    </row>
    <row r="173" ht="15.75" customHeight="1">
      <c r="A173" s="21" t="s">
        <v>21</v>
      </c>
      <c r="B173" s="21" t="s">
        <v>22</v>
      </c>
      <c r="C173" s="21" t="s">
        <v>23</v>
      </c>
      <c r="D173" s="21" t="s">
        <v>24</v>
      </c>
      <c r="E173" s="21" t="s">
        <v>25</v>
      </c>
      <c r="F173" s="21" t="s">
        <v>26</v>
      </c>
      <c r="G173" s="21" t="s">
        <v>27</v>
      </c>
      <c r="H173" s="21" t="s">
        <v>28</v>
      </c>
      <c r="I173" s="21" t="s">
        <v>29</v>
      </c>
      <c r="J173" s="21" t="s">
        <v>30</v>
      </c>
      <c r="K173" s="21" t="s">
        <v>31</v>
      </c>
      <c r="L173" s="21" t="s">
        <v>32</v>
      </c>
      <c r="M173" s="21" t="s">
        <v>33</v>
      </c>
      <c r="N173" s="21" t="s">
        <v>34</v>
      </c>
    </row>
    <row r="174" ht="15.75" customHeight="1">
      <c r="A174" s="152" t="s">
        <v>375</v>
      </c>
      <c r="B174" s="51" t="s">
        <v>373</v>
      </c>
      <c r="C174" s="52" t="s">
        <v>138</v>
      </c>
      <c r="D174" s="52" t="s">
        <v>39</v>
      </c>
      <c r="E174" s="52" t="s">
        <v>40</v>
      </c>
      <c r="F174" s="51" t="s">
        <v>374</v>
      </c>
      <c r="G174" s="52" t="s">
        <v>135</v>
      </c>
      <c r="H174" s="70"/>
      <c r="I174" s="80"/>
      <c r="J174" s="80">
        <v>1600000.0</v>
      </c>
      <c r="K174" s="31">
        <f t="shared" ref="K174:K180" si="9">SUM(I174:J174)</f>
        <v>1600000</v>
      </c>
      <c r="L174" s="33"/>
      <c r="M174" s="33"/>
      <c r="N174" s="34"/>
    </row>
    <row r="175" ht="15.75" customHeight="1">
      <c r="A175" s="152" t="s">
        <v>379</v>
      </c>
      <c r="B175" s="51" t="s">
        <v>376</v>
      </c>
      <c r="C175" s="52" t="s">
        <v>377</v>
      </c>
      <c r="D175" s="52" t="s">
        <v>39</v>
      </c>
      <c r="E175" s="52" t="s">
        <v>40</v>
      </c>
      <c r="F175" s="51" t="s">
        <v>378</v>
      </c>
      <c r="G175" s="52" t="s">
        <v>135</v>
      </c>
      <c r="H175" s="70"/>
      <c r="I175" s="84"/>
      <c r="J175" s="31">
        <v>3200000.0</v>
      </c>
      <c r="K175" s="31">
        <f t="shared" si="9"/>
        <v>3200000</v>
      </c>
      <c r="L175" s="80"/>
      <c r="M175" s="33"/>
      <c r="N175" s="34"/>
    </row>
    <row r="176" ht="15.75" customHeight="1">
      <c r="A176" s="152" t="s">
        <v>384</v>
      </c>
      <c r="B176" s="51" t="s">
        <v>380</v>
      </c>
      <c r="C176" s="52" t="s">
        <v>138</v>
      </c>
      <c r="D176" s="52" t="s">
        <v>39</v>
      </c>
      <c r="E176" s="52" t="s">
        <v>40</v>
      </c>
      <c r="F176" s="51" t="s">
        <v>381</v>
      </c>
      <c r="G176" s="52" t="s">
        <v>135</v>
      </c>
      <c r="H176" s="70"/>
      <c r="I176" s="51"/>
      <c r="J176" s="31">
        <v>1.0E7</v>
      </c>
      <c r="K176" s="31">
        <f t="shared" si="9"/>
        <v>10000000</v>
      </c>
      <c r="L176" s="33"/>
      <c r="M176" s="33"/>
      <c r="N176" s="34"/>
    </row>
    <row r="177" ht="15.75" customHeight="1">
      <c r="A177" s="152" t="s">
        <v>388</v>
      </c>
      <c r="B177" s="151" t="s">
        <v>385</v>
      </c>
      <c r="C177" s="152" t="s">
        <v>386</v>
      </c>
      <c r="D177" s="52" t="s">
        <v>39</v>
      </c>
      <c r="E177" s="52" t="s">
        <v>40</v>
      </c>
      <c r="F177" s="151" t="s">
        <v>387</v>
      </c>
      <c r="G177" s="52" t="s">
        <v>135</v>
      </c>
      <c r="H177" s="23"/>
      <c r="I177" s="23"/>
      <c r="J177" s="153">
        <v>1500000.0</v>
      </c>
      <c r="K177" s="31">
        <f t="shared" si="9"/>
        <v>1500000</v>
      </c>
      <c r="L177" s="23"/>
      <c r="M177" s="23"/>
      <c r="N177" s="23"/>
    </row>
    <row r="178" ht="15.75" customHeight="1">
      <c r="A178" s="152" t="s">
        <v>391</v>
      </c>
      <c r="B178" s="151" t="s">
        <v>389</v>
      </c>
      <c r="C178" s="152" t="s">
        <v>386</v>
      </c>
      <c r="D178" s="52" t="s">
        <v>39</v>
      </c>
      <c r="E178" s="52" t="s">
        <v>40</v>
      </c>
      <c r="F178" s="151" t="s">
        <v>390</v>
      </c>
      <c r="G178" s="52" t="s">
        <v>135</v>
      </c>
      <c r="H178" s="23"/>
      <c r="I178" s="23"/>
      <c r="J178" s="153">
        <v>3500000.0</v>
      </c>
      <c r="K178" s="31">
        <f t="shared" si="9"/>
        <v>3500000</v>
      </c>
      <c r="L178" s="23"/>
      <c r="M178" s="23"/>
      <c r="N178" s="23"/>
    </row>
    <row r="179" ht="15.75" customHeight="1">
      <c r="A179" s="152" t="s">
        <v>395</v>
      </c>
      <c r="B179" s="151" t="s">
        <v>392</v>
      </c>
      <c r="C179" s="152" t="s">
        <v>393</v>
      </c>
      <c r="D179" s="52" t="s">
        <v>39</v>
      </c>
      <c r="E179" s="52" t="s">
        <v>40</v>
      </c>
      <c r="F179" s="151" t="s">
        <v>394</v>
      </c>
      <c r="G179" s="52" t="s">
        <v>135</v>
      </c>
      <c r="H179" s="23"/>
      <c r="I179" s="23"/>
      <c r="J179" s="153">
        <v>1.0E7</v>
      </c>
      <c r="K179" s="31">
        <f t="shared" si="9"/>
        <v>10000000</v>
      </c>
      <c r="L179" s="23"/>
      <c r="M179" s="23"/>
      <c r="N179" s="23"/>
    </row>
    <row r="180" ht="15.75" customHeight="1">
      <c r="A180" s="152" t="s">
        <v>500</v>
      </c>
      <c r="B180" s="151" t="s">
        <v>396</v>
      </c>
      <c r="C180" s="152" t="s">
        <v>393</v>
      </c>
      <c r="D180" s="52" t="s">
        <v>39</v>
      </c>
      <c r="E180" s="52" t="s">
        <v>40</v>
      </c>
      <c r="F180" s="151" t="s">
        <v>397</v>
      </c>
      <c r="G180" s="52" t="s">
        <v>135</v>
      </c>
      <c r="H180" s="23"/>
      <c r="I180" s="23"/>
      <c r="J180" s="153">
        <v>1.0E7</v>
      </c>
      <c r="K180" s="31">
        <f t="shared" si="9"/>
        <v>10000000</v>
      </c>
      <c r="L180" s="23"/>
      <c r="M180" s="23"/>
      <c r="N180" s="23"/>
      <c r="P180" s="66">
        <f>K180+K179+K178+K177</f>
        <v>25000000</v>
      </c>
    </row>
    <row r="181" ht="15.75" customHeight="1">
      <c r="A181" s="22" t="s">
        <v>398</v>
      </c>
      <c r="B181" s="16"/>
      <c r="C181" s="16"/>
      <c r="D181" s="16"/>
      <c r="E181" s="16"/>
      <c r="F181" s="16"/>
      <c r="G181" s="16"/>
      <c r="H181" s="16"/>
      <c r="I181" s="16"/>
      <c r="J181" s="16"/>
      <c r="K181" s="16"/>
      <c r="L181" s="16"/>
      <c r="M181" s="16"/>
      <c r="N181" s="14"/>
      <c r="P181" s="66"/>
    </row>
    <row r="182" ht="15.75" customHeight="1">
      <c r="A182" s="23" t="s">
        <v>399</v>
      </c>
      <c r="B182" s="34" t="s">
        <v>462</v>
      </c>
      <c r="C182" s="152" t="s">
        <v>463</v>
      </c>
      <c r="D182" s="52" t="s">
        <v>39</v>
      </c>
      <c r="E182" s="52" t="s">
        <v>40</v>
      </c>
      <c r="F182" s="34" t="s">
        <v>464</v>
      </c>
      <c r="G182" s="52" t="s">
        <v>135</v>
      </c>
      <c r="H182" s="89"/>
      <c r="I182" s="89"/>
      <c r="J182" s="177">
        <v>800000.0</v>
      </c>
      <c r="K182" s="177">
        <v>800000.0</v>
      </c>
      <c r="L182" s="89"/>
      <c r="M182" s="89"/>
      <c r="N182" s="89"/>
      <c r="P182" s="66"/>
    </row>
    <row r="183" ht="15.75" customHeight="1">
      <c r="A183" s="178" t="s">
        <v>403</v>
      </c>
      <c r="B183" s="179" t="s">
        <v>400</v>
      </c>
      <c r="C183" s="180" t="s">
        <v>401</v>
      </c>
      <c r="D183" s="181" t="s">
        <v>315</v>
      </c>
      <c r="E183" s="181" t="s">
        <v>40</v>
      </c>
      <c r="F183" s="179" t="s">
        <v>402</v>
      </c>
      <c r="G183" s="181" t="s">
        <v>135</v>
      </c>
      <c r="H183" s="182"/>
      <c r="I183" s="183"/>
      <c r="J183" s="184">
        <v>325000.0</v>
      </c>
      <c r="K183" s="184">
        <f>SUM(I183:J183)</f>
        <v>325000</v>
      </c>
      <c r="L183" s="185"/>
      <c r="M183" s="185"/>
      <c r="N183" s="186"/>
      <c r="P183" s="66"/>
    </row>
    <row r="184" ht="15.75" customHeight="1">
      <c r="A184" s="157"/>
      <c r="B184" s="187"/>
      <c r="C184" s="157"/>
      <c r="D184" s="93"/>
      <c r="E184" s="93"/>
      <c r="F184" s="187"/>
      <c r="G184" s="93"/>
      <c r="H184" s="188"/>
      <c r="I184" s="141"/>
      <c r="J184" s="189"/>
      <c r="K184" s="189"/>
      <c r="L184" s="190"/>
      <c r="M184" s="190"/>
      <c r="N184" s="191"/>
      <c r="P184" s="66"/>
    </row>
    <row r="185" ht="15.75" customHeight="1">
      <c r="A185" s="46" t="s">
        <v>382</v>
      </c>
      <c r="P185" s="66"/>
    </row>
    <row r="186" ht="15.0" customHeight="1">
      <c r="A186" s="10" t="s">
        <v>4</v>
      </c>
      <c r="B186" s="11" t="s">
        <v>5</v>
      </c>
      <c r="C186" s="49"/>
      <c r="D186" s="13" t="s">
        <v>7</v>
      </c>
      <c r="E186" s="14"/>
      <c r="F186" s="50"/>
      <c r="G186" s="50"/>
      <c r="H186" s="15" t="s">
        <v>10</v>
      </c>
      <c r="I186" s="16"/>
      <c r="J186" s="16"/>
      <c r="K186" s="14"/>
      <c r="L186" s="17" t="s">
        <v>610</v>
      </c>
      <c r="M186" s="16"/>
      <c r="N186" s="14"/>
      <c r="P186" s="66"/>
    </row>
    <row r="187" ht="15.0" customHeight="1">
      <c r="A187" s="18"/>
      <c r="B187" s="18"/>
      <c r="C187" s="12" t="s">
        <v>6</v>
      </c>
      <c r="D187" s="10" t="s">
        <v>12</v>
      </c>
      <c r="E187" s="10" t="s">
        <v>13</v>
      </c>
      <c r="F187" s="10" t="s">
        <v>8</v>
      </c>
      <c r="G187" s="10" t="s">
        <v>9</v>
      </c>
      <c r="H187" s="10" t="s">
        <v>14</v>
      </c>
      <c r="I187" s="10" t="s">
        <v>15</v>
      </c>
      <c r="J187" s="10" t="s">
        <v>16</v>
      </c>
      <c r="K187" s="10" t="s">
        <v>17</v>
      </c>
      <c r="L187" s="10" t="s">
        <v>18</v>
      </c>
      <c r="M187" s="10" t="s">
        <v>19</v>
      </c>
      <c r="N187" s="10" t="s">
        <v>20</v>
      </c>
      <c r="P187" s="66"/>
    </row>
    <row r="188" ht="27.75" customHeight="1">
      <c r="A188" s="20"/>
      <c r="B188" s="20"/>
      <c r="C188" s="20"/>
      <c r="D188" s="20"/>
      <c r="E188" s="20"/>
      <c r="F188" s="20"/>
      <c r="G188" s="20"/>
      <c r="H188" s="20"/>
      <c r="I188" s="20"/>
      <c r="J188" s="20"/>
      <c r="K188" s="20"/>
      <c r="L188" s="20"/>
      <c r="M188" s="20"/>
      <c r="N188" s="20"/>
      <c r="P188" s="66"/>
    </row>
    <row r="189" ht="15.75" customHeight="1">
      <c r="A189" s="21" t="s">
        <v>21</v>
      </c>
      <c r="B189" s="21" t="s">
        <v>22</v>
      </c>
      <c r="C189" s="21" t="s">
        <v>23</v>
      </c>
      <c r="D189" s="21" t="s">
        <v>24</v>
      </c>
      <c r="E189" s="21" t="s">
        <v>25</v>
      </c>
      <c r="F189" s="21" t="s">
        <v>26</v>
      </c>
      <c r="G189" s="21" t="s">
        <v>27</v>
      </c>
      <c r="H189" s="21" t="s">
        <v>28</v>
      </c>
      <c r="I189" s="21" t="s">
        <v>29</v>
      </c>
      <c r="J189" s="21" t="s">
        <v>30</v>
      </c>
      <c r="K189" s="21" t="s">
        <v>31</v>
      </c>
      <c r="L189" s="21" t="s">
        <v>32</v>
      </c>
      <c r="M189" s="21" t="s">
        <v>33</v>
      </c>
      <c r="N189" s="21" t="s">
        <v>34</v>
      </c>
      <c r="P189" s="66"/>
    </row>
    <row r="190" ht="15.0" customHeight="1">
      <c r="A190" s="22" t="s">
        <v>398</v>
      </c>
      <c r="B190" s="16"/>
      <c r="C190" s="16"/>
      <c r="D190" s="16"/>
      <c r="E190" s="16"/>
      <c r="F190" s="16"/>
      <c r="G190" s="16"/>
      <c r="H190" s="16"/>
      <c r="I190" s="16"/>
      <c r="J190" s="16"/>
      <c r="K190" s="16"/>
      <c r="L190" s="16"/>
      <c r="M190" s="16"/>
      <c r="N190" s="14"/>
    </row>
    <row r="191" ht="15.75" customHeight="1">
      <c r="A191" s="23" t="s">
        <v>406</v>
      </c>
      <c r="B191" s="63" t="s">
        <v>404</v>
      </c>
      <c r="C191" s="152" t="s">
        <v>401</v>
      </c>
      <c r="D191" s="25" t="s">
        <v>315</v>
      </c>
      <c r="E191" s="26" t="s">
        <v>40</v>
      </c>
      <c r="F191" s="51" t="s">
        <v>405</v>
      </c>
      <c r="G191" s="26" t="s">
        <v>135</v>
      </c>
      <c r="H191" s="70"/>
      <c r="I191" s="79"/>
      <c r="J191" s="31">
        <v>298804.98</v>
      </c>
      <c r="K191" s="31">
        <f t="shared" ref="K191:K192" si="10">SUM(I191:J191)</f>
        <v>298804.98</v>
      </c>
      <c r="L191" s="37"/>
      <c r="M191" s="37"/>
      <c r="N191" s="133"/>
    </row>
    <row r="192" ht="15.75" customHeight="1">
      <c r="A192" s="23" t="s">
        <v>465</v>
      </c>
      <c r="B192" s="63" t="s">
        <v>407</v>
      </c>
      <c r="C192" s="152" t="s">
        <v>408</v>
      </c>
      <c r="D192" s="25" t="s">
        <v>315</v>
      </c>
      <c r="E192" s="26" t="s">
        <v>40</v>
      </c>
      <c r="F192" s="51" t="s">
        <v>409</v>
      </c>
      <c r="G192" s="26" t="s">
        <v>135</v>
      </c>
      <c r="H192" s="70"/>
      <c r="I192" s="79"/>
      <c r="J192" s="31">
        <v>3800000.0</v>
      </c>
      <c r="K192" s="31">
        <f t="shared" si="10"/>
        <v>3800000</v>
      </c>
      <c r="L192" s="37"/>
      <c r="M192" s="37"/>
      <c r="N192" s="133"/>
      <c r="P192" s="66">
        <f>K192+K191+K183</f>
        <v>4423804.98</v>
      </c>
    </row>
    <row r="193" ht="15.75" customHeight="1">
      <c r="A193" s="27"/>
      <c r="B193" s="27"/>
      <c r="C193" s="27"/>
      <c r="D193" s="27"/>
      <c r="E193" s="27"/>
      <c r="F193" s="27"/>
      <c r="G193" s="27"/>
      <c r="H193" s="85" t="s">
        <v>410</v>
      </c>
      <c r="I193" s="16"/>
      <c r="J193" s="14"/>
      <c r="K193" s="86">
        <f>K192+K191+K183+K182+K180+K179+K178+K177+K176+K175+K174+K166+K165+K164+K163+K162+K161+K160+K159+K49+K50+K51+K52+K53</f>
        <v>162853736.4</v>
      </c>
      <c r="L193" s="27"/>
      <c r="M193" s="27"/>
      <c r="N193" s="27"/>
    </row>
    <row r="194" ht="15.75" customHeight="1">
      <c r="A194" s="95"/>
      <c r="B194" s="95"/>
      <c r="C194" s="52"/>
      <c r="D194" s="25"/>
      <c r="E194" s="26"/>
      <c r="F194" s="154" t="s">
        <v>411</v>
      </c>
      <c r="G194" s="14"/>
      <c r="H194" s="155" t="str">
        <f t="shared" ref="H194:I194" si="11">H47</f>
        <v>#REF!</v>
      </c>
      <c r="I194" s="155" t="str">
        <f t="shared" si="11"/>
        <v>#VALUE!</v>
      </c>
      <c r="J194" s="155" t="str">
        <f>#REF!</f>
        <v>#REF!</v>
      </c>
      <c r="K194" s="156" t="str">
        <f>K46+K45+K44+K43+K42+K41+K40+K34+K33+K32+K31+K30+K29+K28+K27+K26+K25+K24+K23+K22+K21+K20+K19+K18+K17+K13+#REF!+K12+K11+#REF!</f>
        <v>#REF!</v>
      </c>
      <c r="L194" s="116"/>
      <c r="M194" s="116"/>
      <c r="N194" s="116"/>
    </row>
    <row r="195" ht="15.75" customHeight="1">
      <c r="A195" s="157"/>
      <c r="B195" s="158"/>
      <c r="C195" s="158"/>
      <c r="D195" s="158"/>
      <c r="E195" s="158"/>
      <c r="F195" s="158"/>
      <c r="G195" s="158"/>
      <c r="H195" s="158"/>
      <c r="I195" s="158"/>
      <c r="J195" s="158"/>
      <c r="K195" s="158"/>
      <c r="L195" s="158"/>
      <c r="M195" s="158"/>
      <c r="N195" s="158"/>
    </row>
    <row r="196" ht="15.75" customHeight="1">
      <c r="A196" s="159" t="s">
        <v>412</v>
      </c>
      <c r="C196" s="159"/>
      <c r="D196" s="160" t="s">
        <v>413</v>
      </c>
      <c r="E196" s="159"/>
      <c r="F196" s="159"/>
      <c r="G196" s="159"/>
      <c r="H196" s="161"/>
      <c r="I196" s="159" t="s">
        <v>414</v>
      </c>
      <c r="J196" s="159"/>
      <c r="K196" s="162"/>
      <c r="L196" s="9"/>
      <c r="M196" s="9"/>
      <c r="N196" s="9"/>
    </row>
    <row r="197" ht="15.75" customHeight="1">
      <c r="A197" s="159"/>
      <c r="B197" s="163"/>
      <c r="C197" s="46"/>
      <c r="D197" s="46"/>
      <c r="E197" s="46"/>
      <c r="F197" s="159"/>
      <c r="G197" s="159"/>
      <c r="H197" s="46"/>
      <c r="I197" s="46"/>
      <c r="J197" s="159"/>
      <c r="K197" s="162"/>
      <c r="L197" s="9"/>
      <c r="M197" s="9"/>
      <c r="N197" s="9"/>
    </row>
    <row r="198" ht="15.75" customHeight="1">
      <c r="A198" s="159"/>
      <c r="B198" s="159"/>
      <c r="C198" s="159"/>
      <c r="D198" s="159"/>
      <c r="E198" s="159"/>
      <c r="F198" s="159"/>
      <c r="G198" s="159"/>
      <c r="H198" s="159"/>
      <c r="I198" s="159"/>
      <c r="J198" s="159"/>
      <c r="K198" s="162"/>
      <c r="L198" s="9"/>
      <c r="M198" s="9"/>
      <c r="N198" s="9"/>
    </row>
    <row r="199" ht="15.75" customHeight="1">
      <c r="A199" s="2" t="s">
        <v>415</v>
      </c>
      <c r="C199" s="164"/>
      <c r="D199" s="2" t="s">
        <v>416</v>
      </c>
      <c r="G199" s="164"/>
      <c r="H199" s="164"/>
      <c r="I199" s="2" t="s">
        <v>417</v>
      </c>
      <c r="L199" s="9"/>
      <c r="M199" s="9"/>
      <c r="N199" s="9"/>
    </row>
    <row r="200" ht="15.75" customHeight="1">
      <c r="A200" s="150" t="s">
        <v>418</v>
      </c>
      <c r="C200" s="159"/>
      <c r="D200" s="150" t="s">
        <v>419</v>
      </c>
      <c r="G200" s="159"/>
      <c r="H200" s="159"/>
      <c r="I200" s="150" t="s">
        <v>420</v>
      </c>
      <c r="L200" s="9"/>
      <c r="M200" s="165"/>
      <c r="N200" s="9"/>
    </row>
    <row r="201" ht="15.75" customHeight="1">
      <c r="A201" s="9" t="s">
        <v>421</v>
      </c>
      <c r="B201" s="9"/>
      <c r="C201" s="9"/>
      <c r="D201" s="9" t="s">
        <v>421</v>
      </c>
      <c r="E201" s="9"/>
      <c r="F201" s="9"/>
      <c r="G201" s="9"/>
      <c r="H201" s="9"/>
      <c r="I201" s="9" t="s">
        <v>421</v>
      </c>
      <c r="J201" s="9"/>
      <c r="K201" s="9"/>
      <c r="L201" s="9"/>
      <c r="M201" s="9"/>
      <c r="N201" s="9"/>
    </row>
    <row r="202" ht="15.75" customHeight="1">
      <c r="A202" s="9"/>
      <c r="B202" s="9"/>
      <c r="C202" s="9"/>
      <c r="D202" s="9"/>
      <c r="E202" s="9"/>
      <c r="F202" s="9"/>
      <c r="G202" s="9"/>
      <c r="H202" s="9"/>
      <c r="I202" s="9"/>
      <c r="J202" s="9"/>
      <c r="K202" s="9"/>
      <c r="L202" s="9"/>
      <c r="M202" s="9"/>
      <c r="N202" s="9"/>
    </row>
    <row r="203" ht="15.75" customHeight="1">
      <c r="A203" s="161"/>
      <c r="B203" s="161"/>
      <c r="C203" s="161"/>
      <c r="D203" s="161"/>
      <c r="E203" s="161"/>
      <c r="F203" s="161"/>
      <c r="G203" s="161"/>
      <c r="H203" s="161"/>
      <c r="I203" s="161"/>
      <c r="J203" s="161"/>
      <c r="K203" s="161"/>
      <c r="L203" s="161"/>
      <c r="M203" s="161"/>
      <c r="N203" s="161"/>
    </row>
    <row r="204" ht="15.75" customHeight="1">
      <c r="A204" s="46" t="s">
        <v>422</v>
      </c>
    </row>
    <row r="205" ht="15.75" customHeight="1"/>
    <row r="206" ht="15.75" customHeight="1">
      <c r="A206" s="161"/>
      <c r="B206" s="161"/>
      <c r="C206" s="161"/>
      <c r="D206" s="161"/>
      <c r="E206" s="161"/>
      <c r="F206" s="161"/>
      <c r="G206" s="161"/>
      <c r="H206" s="161"/>
      <c r="I206" s="161"/>
      <c r="J206" s="161"/>
      <c r="K206" s="161"/>
      <c r="L206" s="161"/>
      <c r="M206" s="161"/>
      <c r="N206" s="161"/>
    </row>
    <row r="207" ht="15.75" customHeight="1">
      <c r="A207" s="161"/>
      <c r="B207" s="161"/>
      <c r="C207" s="161"/>
      <c r="D207" s="161"/>
      <c r="E207" s="161"/>
      <c r="F207" s="161"/>
      <c r="G207" s="161"/>
      <c r="H207" s="161"/>
      <c r="I207" s="161"/>
      <c r="J207" s="161"/>
      <c r="K207" s="161"/>
      <c r="L207" s="161"/>
      <c r="M207" s="161"/>
      <c r="N207" s="161"/>
    </row>
    <row r="208" ht="15.75" customHeight="1">
      <c r="A208" s="161"/>
      <c r="B208" s="161"/>
      <c r="C208" s="161"/>
      <c r="D208" s="161"/>
      <c r="E208" s="161"/>
      <c r="F208" s="161"/>
      <c r="G208" s="161"/>
      <c r="H208" s="161"/>
      <c r="I208" s="161"/>
      <c r="J208" s="161"/>
      <c r="K208" s="161"/>
      <c r="L208" s="161"/>
      <c r="M208" s="161"/>
      <c r="N208" s="161"/>
    </row>
    <row r="209" ht="15.75" customHeight="1">
      <c r="A209" s="161"/>
      <c r="B209" s="161"/>
      <c r="C209" s="161"/>
      <c r="D209" s="161"/>
      <c r="E209" s="161"/>
      <c r="F209" s="161"/>
      <c r="G209" s="161"/>
      <c r="H209" s="161"/>
      <c r="I209" s="161"/>
      <c r="J209" s="161"/>
      <c r="K209" s="161"/>
      <c r="L209" s="161"/>
      <c r="M209" s="161"/>
      <c r="N209" s="161"/>
    </row>
    <row r="210" ht="15.75" customHeight="1">
      <c r="A210" s="161"/>
      <c r="B210" s="161"/>
      <c r="C210" s="161"/>
      <c r="D210" s="161"/>
      <c r="E210" s="161"/>
      <c r="F210" s="161"/>
      <c r="G210" s="161"/>
      <c r="H210" s="161"/>
      <c r="I210" s="161"/>
      <c r="J210" s="161"/>
      <c r="K210" s="161"/>
      <c r="L210" s="161"/>
      <c r="M210" s="161"/>
      <c r="N210" s="161"/>
    </row>
    <row r="211" ht="15.75" customHeight="1">
      <c r="A211" s="13" t="s">
        <v>35</v>
      </c>
      <c r="B211" s="16"/>
      <c r="C211" s="16"/>
      <c r="D211" s="16"/>
      <c r="E211" s="16"/>
      <c r="F211" s="16"/>
      <c r="G211" s="16"/>
      <c r="H211" s="166"/>
      <c r="I211" s="166"/>
      <c r="J211" s="166"/>
      <c r="K211" s="167">
        <v>7.427416536E8</v>
      </c>
      <c r="L211" s="168"/>
      <c r="M211" s="168"/>
      <c r="N211" s="168"/>
    </row>
    <row r="212" ht="15.75" customHeight="1">
      <c r="A212" s="13" t="s">
        <v>130</v>
      </c>
      <c r="B212" s="16"/>
      <c r="C212" s="16"/>
      <c r="D212" s="16"/>
      <c r="E212" s="16"/>
      <c r="F212" s="16"/>
      <c r="G212" s="16"/>
      <c r="H212" s="166"/>
      <c r="I212" s="166"/>
      <c r="J212" s="166"/>
      <c r="K212" s="167">
        <f>K157+K112+K109+K89+K49+K50+K51+K52+K53</f>
        <v>133988792</v>
      </c>
      <c r="L212" s="168"/>
      <c r="M212" s="168"/>
      <c r="N212" s="168"/>
    </row>
    <row r="213" ht="15.75" customHeight="1">
      <c r="A213" s="13" t="s">
        <v>352</v>
      </c>
      <c r="B213" s="16"/>
      <c r="C213" s="16"/>
      <c r="D213" s="16"/>
      <c r="E213" s="16"/>
      <c r="F213" s="16"/>
      <c r="G213" s="16"/>
      <c r="H213" s="166"/>
      <c r="I213" s="166"/>
      <c r="J213" s="166"/>
      <c r="K213" s="167">
        <f>K180+K179+K178+K177+K176+K175+K174+K166+K165+K164+K163+K162+K161+K160+K159</f>
        <v>142429931.4</v>
      </c>
      <c r="L213" s="168"/>
      <c r="M213" s="168"/>
      <c r="N213" s="168"/>
    </row>
    <row r="214" ht="15.75" customHeight="1">
      <c r="A214" s="13" t="s">
        <v>398</v>
      </c>
      <c r="B214" s="16"/>
      <c r="C214" s="16"/>
      <c r="D214" s="16"/>
      <c r="E214" s="16"/>
      <c r="F214" s="16"/>
      <c r="G214" s="16"/>
      <c r="H214" s="166"/>
      <c r="I214" s="166"/>
      <c r="J214" s="166"/>
      <c r="K214" s="169">
        <f>K192+K191+K183+K182</f>
        <v>5223804.98</v>
      </c>
      <c r="L214" s="168"/>
      <c r="M214" s="168"/>
      <c r="N214" s="168"/>
    </row>
    <row r="215" ht="15.75" customHeight="1">
      <c r="A215" s="13" t="s">
        <v>423</v>
      </c>
      <c r="B215" s="16"/>
      <c r="C215" s="16"/>
      <c r="D215" s="16"/>
      <c r="E215" s="16"/>
      <c r="F215" s="16"/>
      <c r="G215" s="16"/>
      <c r="H215" s="166"/>
      <c r="I215" s="166"/>
      <c r="J215" s="166"/>
      <c r="K215" s="169">
        <v>650000.0</v>
      </c>
      <c r="L215" s="168"/>
      <c r="M215" s="168"/>
      <c r="N215" s="168"/>
    </row>
    <row r="216" ht="15.75" customHeight="1">
      <c r="A216" s="170"/>
      <c r="B216" s="16"/>
      <c r="C216" s="16"/>
      <c r="D216" s="16"/>
      <c r="E216" s="16"/>
      <c r="F216" s="16"/>
      <c r="G216" s="16"/>
      <c r="H216" s="16"/>
      <c r="I216" s="16"/>
      <c r="J216" s="14"/>
      <c r="K216" s="171">
        <f>K215+K214+K213+K212+K211</f>
        <v>1025034182</v>
      </c>
      <c r="L216" s="109"/>
      <c r="M216" s="109"/>
      <c r="N216" s="109"/>
    </row>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26">
    <mergeCell ref="H99:H100"/>
    <mergeCell ref="I99:I100"/>
    <mergeCell ref="H109:J109"/>
    <mergeCell ref="H112:J112"/>
    <mergeCell ref="F120:F121"/>
    <mergeCell ref="G120:G121"/>
    <mergeCell ref="H120:H121"/>
    <mergeCell ref="I120:I121"/>
    <mergeCell ref="J120:J121"/>
    <mergeCell ref="K120:K121"/>
    <mergeCell ref="L120:L121"/>
    <mergeCell ref="M120:M121"/>
    <mergeCell ref="N99:N100"/>
    <mergeCell ref="A102:N102"/>
    <mergeCell ref="A117:N117"/>
    <mergeCell ref="A119:A121"/>
    <mergeCell ref="D119:E119"/>
    <mergeCell ref="H119:K119"/>
    <mergeCell ref="L119:N119"/>
    <mergeCell ref="N120:N121"/>
    <mergeCell ref="B98:B100"/>
    <mergeCell ref="D98:E98"/>
    <mergeCell ref="C99:C100"/>
    <mergeCell ref="D99:D100"/>
    <mergeCell ref="E99:E100"/>
    <mergeCell ref="F99:F100"/>
    <mergeCell ref="G99:G100"/>
    <mergeCell ref="J99:J100"/>
    <mergeCell ref="K99:K100"/>
    <mergeCell ref="L99:L100"/>
    <mergeCell ref="M99:M100"/>
    <mergeCell ref="D80:D81"/>
    <mergeCell ref="E80:E81"/>
    <mergeCell ref="H89:J89"/>
    <mergeCell ref="A90:N90"/>
    <mergeCell ref="A95:N95"/>
    <mergeCell ref="A97:N97"/>
    <mergeCell ref="A98:A100"/>
    <mergeCell ref="B119:B121"/>
    <mergeCell ref="C120:C121"/>
    <mergeCell ref="A136:A138"/>
    <mergeCell ref="B136:B138"/>
    <mergeCell ref="C137:C138"/>
    <mergeCell ref="D137:D138"/>
    <mergeCell ref="E137:E138"/>
    <mergeCell ref="D120:D121"/>
    <mergeCell ref="E120:E121"/>
    <mergeCell ref="A134:N134"/>
    <mergeCell ref="D136:E136"/>
    <mergeCell ref="H136:K136"/>
    <mergeCell ref="L136:N136"/>
    <mergeCell ref="A147:N147"/>
    <mergeCell ref="H186:K186"/>
    <mergeCell ref="L186:N186"/>
    <mergeCell ref="E187:E188"/>
    <mergeCell ref="F187:F188"/>
    <mergeCell ref="G187:G188"/>
    <mergeCell ref="H187:H188"/>
    <mergeCell ref="I187:I188"/>
    <mergeCell ref="J187:J188"/>
    <mergeCell ref="K187:K188"/>
    <mergeCell ref="L187:L188"/>
    <mergeCell ref="M187:M188"/>
    <mergeCell ref="N187:N188"/>
    <mergeCell ref="C171:C172"/>
    <mergeCell ref="D171:D172"/>
    <mergeCell ref="A181:N181"/>
    <mergeCell ref="A185:N185"/>
    <mergeCell ref="A186:A188"/>
    <mergeCell ref="B186:B188"/>
    <mergeCell ref="D186:E186"/>
    <mergeCell ref="C187:C188"/>
    <mergeCell ref="D187:D188"/>
    <mergeCell ref="A190:N190"/>
    <mergeCell ref="H193:J193"/>
    <mergeCell ref="F194:G194"/>
    <mergeCell ref="A195:N195"/>
    <mergeCell ref="A196:B196"/>
    <mergeCell ref="A199:B199"/>
    <mergeCell ref="D199:F199"/>
    <mergeCell ref="I199:K199"/>
    <mergeCell ref="A200:B200"/>
    <mergeCell ref="D200:F200"/>
    <mergeCell ref="I200:K200"/>
    <mergeCell ref="A204:N204"/>
    <mergeCell ref="E150:E151"/>
    <mergeCell ref="F150:F151"/>
    <mergeCell ref="G150:G151"/>
    <mergeCell ref="H150:H151"/>
    <mergeCell ref="I150:I151"/>
    <mergeCell ref="J150:J151"/>
    <mergeCell ref="H157:J157"/>
    <mergeCell ref="K150:K151"/>
    <mergeCell ref="L150:L151"/>
    <mergeCell ref="M150:M151"/>
    <mergeCell ref="N150:N151"/>
    <mergeCell ref="A149:A151"/>
    <mergeCell ref="B149:B151"/>
    <mergeCell ref="D149:E149"/>
    <mergeCell ref="H149:K149"/>
    <mergeCell ref="L149:N149"/>
    <mergeCell ref="C150:C151"/>
    <mergeCell ref="D150:D151"/>
    <mergeCell ref="A211:G211"/>
    <mergeCell ref="A212:G212"/>
    <mergeCell ref="A213:G213"/>
    <mergeCell ref="A214:G214"/>
    <mergeCell ref="A215:G215"/>
    <mergeCell ref="A216:J216"/>
    <mergeCell ref="A1:N1"/>
    <mergeCell ref="A2:N2"/>
    <mergeCell ref="A3:N3"/>
    <mergeCell ref="A4:B4"/>
    <mergeCell ref="M4:N4"/>
    <mergeCell ref="A6:A8"/>
    <mergeCell ref="B6:B8"/>
    <mergeCell ref="N7:N8"/>
    <mergeCell ref="A10:N10"/>
    <mergeCell ref="A12:N12"/>
    <mergeCell ref="A16:N16"/>
    <mergeCell ref="A17:B17"/>
    <mergeCell ref="D20:F20"/>
    <mergeCell ref="I20:K20"/>
    <mergeCell ref="D36:E36"/>
    <mergeCell ref="H36:K36"/>
    <mergeCell ref="D37:D38"/>
    <mergeCell ref="E37:E38"/>
    <mergeCell ref="F37:F38"/>
    <mergeCell ref="G37:G38"/>
    <mergeCell ref="H37:H38"/>
    <mergeCell ref="I37:I38"/>
    <mergeCell ref="J37:J38"/>
    <mergeCell ref="K37:K38"/>
    <mergeCell ref="L37:L38"/>
    <mergeCell ref="M37:M38"/>
    <mergeCell ref="A20:B20"/>
    <mergeCell ref="A21:B21"/>
    <mergeCell ref="D21:F21"/>
    <mergeCell ref="I21:K21"/>
    <mergeCell ref="A35:N35"/>
    <mergeCell ref="A36:A38"/>
    <mergeCell ref="L36:N36"/>
    <mergeCell ref="N37:N38"/>
    <mergeCell ref="C6:C8"/>
    <mergeCell ref="D6:E6"/>
    <mergeCell ref="D7:D8"/>
    <mergeCell ref="E7:E8"/>
    <mergeCell ref="F6:F8"/>
    <mergeCell ref="G6:G8"/>
    <mergeCell ref="F13:G13"/>
    <mergeCell ref="H6:K6"/>
    <mergeCell ref="L6:N6"/>
    <mergeCell ref="H7:H8"/>
    <mergeCell ref="I7:I8"/>
    <mergeCell ref="J7:J8"/>
    <mergeCell ref="K7:K8"/>
    <mergeCell ref="L7:L8"/>
    <mergeCell ref="M7:M8"/>
    <mergeCell ref="H60:K60"/>
    <mergeCell ref="L60:N60"/>
    <mergeCell ref="B36:B38"/>
    <mergeCell ref="C37:C38"/>
    <mergeCell ref="F47:G47"/>
    <mergeCell ref="A48:N48"/>
    <mergeCell ref="A58:N58"/>
    <mergeCell ref="A59:N59"/>
    <mergeCell ref="A60:A62"/>
    <mergeCell ref="F80:F81"/>
    <mergeCell ref="G80:G81"/>
    <mergeCell ref="H80:H81"/>
    <mergeCell ref="I80:I81"/>
    <mergeCell ref="J80:J81"/>
    <mergeCell ref="K80:K81"/>
    <mergeCell ref="L80:L81"/>
    <mergeCell ref="M80:M81"/>
    <mergeCell ref="N61:N62"/>
    <mergeCell ref="A64:N64"/>
    <mergeCell ref="A76:N76"/>
    <mergeCell ref="A79:A81"/>
    <mergeCell ref="D79:E79"/>
    <mergeCell ref="H79:K79"/>
    <mergeCell ref="L79:N79"/>
    <mergeCell ref="N80:N81"/>
    <mergeCell ref="B60:B62"/>
    <mergeCell ref="D60:E60"/>
    <mergeCell ref="C61:C62"/>
    <mergeCell ref="D61:D62"/>
    <mergeCell ref="E61:E62"/>
    <mergeCell ref="F61:F62"/>
    <mergeCell ref="G61:G62"/>
    <mergeCell ref="H61:H62"/>
    <mergeCell ref="I61:I62"/>
    <mergeCell ref="J61:J62"/>
    <mergeCell ref="K61:K62"/>
    <mergeCell ref="L61:L62"/>
    <mergeCell ref="M61:M62"/>
    <mergeCell ref="B79:B81"/>
    <mergeCell ref="C80:C81"/>
    <mergeCell ref="H98:K98"/>
    <mergeCell ref="L98:N98"/>
    <mergeCell ref="M137:M138"/>
    <mergeCell ref="N137:N138"/>
    <mergeCell ref="F137:F138"/>
    <mergeCell ref="G137:G138"/>
    <mergeCell ref="H137:H138"/>
    <mergeCell ref="I137:I138"/>
    <mergeCell ref="J137:J138"/>
    <mergeCell ref="K137:K138"/>
    <mergeCell ref="L137:L138"/>
    <mergeCell ref="E171:E172"/>
    <mergeCell ref="F171:F172"/>
    <mergeCell ref="G171:G172"/>
    <mergeCell ref="H171:H172"/>
    <mergeCell ref="I171:I172"/>
    <mergeCell ref="J171:J172"/>
    <mergeCell ref="K171:K172"/>
    <mergeCell ref="L171:L172"/>
    <mergeCell ref="M171:M172"/>
    <mergeCell ref="N171:N172"/>
    <mergeCell ref="A158:N158"/>
    <mergeCell ref="A168:N168"/>
    <mergeCell ref="A170:A172"/>
    <mergeCell ref="B170:B172"/>
    <mergeCell ref="D170:E170"/>
    <mergeCell ref="H170:K170"/>
    <mergeCell ref="L170:N170"/>
  </mergeCells>
  <printOptions/>
  <pageMargins bottom="0.0" footer="0.0" header="0.0" left="0.0" right="0.0" top="0.5"/>
  <pageSetup paperSize="5" scale="85"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2019-09-10T01:18:15Z</dcterms:created>
  <dc:creator>Admin Account</dc:creator>
</cp:coreProperties>
</file>